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1" sheetId="1" r:id="rId1"/>
    <sheet name="2" sheetId="2" r:id="rId2"/>
    <sheet name="3" sheetId="3" r:id="rId3"/>
    <sheet name="Всего" sheetId="4" r:id="rId4"/>
    <sheet name="Лист1" sheetId="5" r:id="rId5"/>
  </sheets>
  <calcPr calcId="124519"/>
</workbook>
</file>

<file path=xl/calcChain.xml><?xml version="1.0" encoding="utf-8"?>
<calcChain xmlns="http://schemas.openxmlformats.org/spreadsheetml/2006/main">
  <c r="H21" i="1"/>
  <c r="H5"/>
  <c r="J24" i="2"/>
  <c r="H24"/>
  <c r="J11"/>
  <c r="H11"/>
  <c r="J5"/>
  <c r="H5"/>
  <c r="F23" i="1"/>
  <c r="F19"/>
  <c r="F15"/>
  <c r="U6" i="5"/>
  <c r="U5"/>
  <c r="U8" s="1"/>
  <c r="J8" i="2"/>
  <c r="H8"/>
  <c r="G5" i="4"/>
  <c r="G8"/>
  <c r="M23" i="1"/>
  <c r="M5" i="4" s="1"/>
  <c r="M8" s="1"/>
  <c r="M15" i="1"/>
  <c r="M5"/>
  <c r="J15"/>
  <c r="J5"/>
  <c r="G15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18" i="1"/>
  <c r="C12"/>
  <c r="C5" s="1"/>
  <c r="C5" i="2"/>
  <c r="C11"/>
  <c r="C12"/>
  <c r="J23" i="1" l="1"/>
  <c r="J5" i="4" s="1"/>
  <c r="J8" s="1"/>
  <c r="G23" i="1"/>
  <c r="V8" i="5"/>
  <c r="X8"/>
  <c r="B8"/>
  <c r="W8"/>
  <c r="Q9" i="3"/>
  <c r="P9"/>
  <c r="Q6"/>
  <c r="Q11" s="1"/>
  <c r="T7" i="4" s="1"/>
  <c r="P6" i="3"/>
  <c r="O9"/>
  <c r="N9"/>
  <c r="O6"/>
  <c r="O11" s="1"/>
  <c r="R7" i="4" s="1"/>
  <c r="N6" i="3"/>
  <c r="M9"/>
  <c r="L9"/>
  <c r="M6"/>
  <c r="M11" s="1"/>
  <c r="P7" i="4" s="1"/>
  <c r="L6" i="3"/>
  <c r="K9"/>
  <c r="J9"/>
  <c r="K6"/>
  <c r="K11" s="1"/>
  <c r="N7" i="4" s="1"/>
  <c r="J6" i="3"/>
  <c r="Q16" i="2"/>
  <c r="P16"/>
  <c r="Q8"/>
  <c r="P8"/>
  <c r="Q5"/>
  <c r="O16"/>
  <c r="N16"/>
  <c r="O8"/>
  <c r="N8"/>
  <c r="O5"/>
  <c r="M16"/>
  <c r="L16"/>
  <c r="M8"/>
  <c r="L8"/>
  <c r="M5"/>
  <c r="M27" s="1"/>
  <c r="K16"/>
  <c r="K8"/>
  <c r="K5"/>
  <c r="T15" i="1"/>
  <c r="S15"/>
  <c r="S23" s="1"/>
  <c r="S5" i="4" s="1"/>
  <c r="T5" i="1"/>
  <c r="R15"/>
  <c r="Q15"/>
  <c r="Q23" s="1"/>
  <c r="Q5" i="4" s="1"/>
  <c r="R5" i="1"/>
  <c r="P15"/>
  <c r="O15"/>
  <c r="O23" s="1"/>
  <c r="O5" i="4" s="1"/>
  <c r="P5" i="1"/>
  <c r="N15"/>
  <c r="L15"/>
  <c r="L23" s="1"/>
  <c r="L5" i="4" s="1"/>
  <c r="N5" i="1"/>
  <c r="E11" i="3"/>
  <c r="E7" i="4" s="1"/>
  <c r="I11" i="3"/>
  <c r="K7" i="4" s="1"/>
  <c r="D9" i="3"/>
  <c r="E9"/>
  <c r="F9"/>
  <c r="G9"/>
  <c r="H9"/>
  <c r="I9"/>
  <c r="C9"/>
  <c r="C6"/>
  <c r="I6"/>
  <c r="H6"/>
  <c r="G6"/>
  <c r="F6"/>
  <c r="E6"/>
  <c r="D6"/>
  <c r="D11" s="1"/>
  <c r="D7" i="4" s="1"/>
  <c r="G16" i="2"/>
  <c r="I16"/>
  <c r="D16"/>
  <c r="E16"/>
  <c r="C16"/>
  <c r="F27"/>
  <c r="F6" i="4" s="1"/>
  <c r="I8" i="2"/>
  <c r="G8"/>
  <c r="E8"/>
  <c r="D8"/>
  <c r="C8"/>
  <c r="I5"/>
  <c r="G5"/>
  <c r="E5"/>
  <c r="D5"/>
  <c r="D15" i="1"/>
  <c r="E15"/>
  <c r="F5" i="4"/>
  <c r="H15" i="1"/>
  <c r="I15"/>
  <c r="I23" s="1"/>
  <c r="I5" i="4" s="1"/>
  <c r="K15" i="1"/>
  <c r="C15"/>
  <c r="K5"/>
  <c r="D5"/>
  <c r="E5"/>
  <c r="G11" i="3" l="1"/>
  <c r="H7" i="4" s="1"/>
  <c r="J27" i="2"/>
  <c r="L6" i="4" s="1"/>
  <c r="P23" i="1"/>
  <c r="P5" i="4" s="1"/>
  <c r="R23" i="1"/>
  <c r="R5" i="4" s="1"/>
  <c r="T23" i="1"/>
  <c r="T5" i="4" s="1"/>
  <c r="F11" i="3"/>
  <c r="F7" i="4" s="1"/>
  <c r="B7" s="1"/>
  <c r="I27" i="2"/>
  <c r="K6" i="4" s="1"/>
  <c r="H11" i="3"/>
  <c r="I7" i="4" s="1"/>
  <c r="N23" i="1"/>
  <c r="N5" i="4" s="1"/>
  <c r="C11" i="3"/>
  <c r="C7" i="4" s="1"/>
  <c r="L27" i="2"/>
  <c r="O6" i="4" s="1"/>
  <c r="E27" i="2"/>
  <c r="E6" i="4" s="1"/>
  <c r="H27" i="2"/>
  <c r="I6" i="4" s="1"/>
  <c r="K27" i="2"/>
  <c r="N6" i="4" s="1"/>
  <c r="D27" i="2"/>
  <c r="D6" i="4" s="1"/>
  <c r="N27" i="2"/>
  <c r="Q6" i="4" s="1"/>
  <c r="Q27" i="2"/>
  <c r="G27"/>
  <c r="H6" i="4" s="1"/>
  <c r="B6" s="1"/>
  <c r="P27" i="2"/>
  <c r="S6" i="4" s="1"/>
  <c r="C27" i="2"/>
  <c r="C6" i="4" s="1"/>
  <c r="O27" i="2"/>
  <c r="R6" i="4" s="1"/>
  <c r="P6"/>
  <c r="F8"/>
  <c r="D23" i="1"/>
  <c r="D5" i="4" s="1"/>
  <c r="T6"/>
  <c r="J11" i="3"/>
  <c r="L7" i="4" s="1"/>
  <c r="L11" i="3"/>
  <c r="O7" i="4" s="1"/>
  <c r="N11" i="3"/>
  <c r="Q7" i="4" s="1"/>
  <c r="P11" i="3"/>
  <c r="S7" i="4" s="1"/>
  <c r="H23" i="1"/>
  <c r="H5" i="4" s="1"/>
  <c r="B5" s="1"/>
  <c r="K23" i="1"/>
  <c r="K5" i="4" s="1"/>
  <c r="E23" i="1"/>
  <c r="E5" i="4" s="1"/>
  <c r="C23" i="1"/>
  <c r="C5" i="4" s="1"/>
  <c r="B8" l="1"/>
  <c r="U5"/>
  <c r="P8"/>
  <c r="I8"/>
  <c r="L8"/>
  <c r="S8"/>
  <c r="R8"/>
  <c r="T8"/>
  <c r="N8"/>
  <c r="H8"/>
  <c r="O8"/>
  <c r="Q8"/>
  <c r="U6"/>
  <c r="C8"/>
  <c r="E8"/>
  <c r="U7"/>
  <c r="K8"/>
  <c r="D8"/>
  <c r="U8" l="1"/>
</calcChain>
</file>

<file path=xl/sharedStrings.xml><?xml version="1.0" encoding="utf-8"?>
<sst xmlns="http://schemas.openxmlformats.org/spreadsheetml/2006/main" count="248" uniqueCount="101">
  <si>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</si>
  <si>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</si>
  <si>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</si>
  <si>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</si>
  <si>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</si>
  <si>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</si>
  <si>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</si>
  <si>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</si>
  <si>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</si>
  <si>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</si>
  <si>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</si>
  <si>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</si>
  <si>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</si>
  <si>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</si>
  <si>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</si>
  <si>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</si>
  <si>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</si>
  <si>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</si>
  <si>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</si>
  <si>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</si>
  <si>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</si>
  <si>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</si>
  <si>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</si>
  <si>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</si>
  <si>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</si>
  <si>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</si>
  <si>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</si>
  <si>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</si>
  <si>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</si>
  <si>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</si>
  <si>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</si>
  <si>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</si>
  <si>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</si>
  <si>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</si>
  <si>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</si>
  <si>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</si>
  <si>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</si>
  <si>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</si>
  <si>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</si>
  <si>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</si>
  <si>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</si>
  <si>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</si>
  <si>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</si>
  <si>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</si>
  <si>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</si>
  <si>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</si>
  <si>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</si>
  <si>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</si>
  <si>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</si>
  <si>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</si>
  <si>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</si>
  <si>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</si>
  <si>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</si>
  <si>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</si>
  <si>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</si>
  <si>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</si>
  <si>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</si>
  <si>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</si>
  <si>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</si>
  <si>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</si>
  <si>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</si>
  <si>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</si>
  <si>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</si>
  <si>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</si>
  <si>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</si>
  <si>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</si>
  <si>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</si>
  <si>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</si>
  <si>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</si>
  <si>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</si>
  <si>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</si>
  <si>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</si>
  <si>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 на 2014-2016 годы"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</si>
  <si>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</si>
  <si>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</si>
  <si>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</si>
  <si>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</si>
  <si>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</si>
  <si>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</si>
  <si>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</si>
  <si>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</si>
  <si>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</si>
  <si>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 xml:space="preserve">Перечень мероприятий Подпрограммы 1
«Дорожное хозяйство  Большеврудского сельского поселения»
</t>
  </si>
  <si>
    <t xml:space="preserve">Перечень мероприятий Подпрограммы 2
«Жилищно-коммунальное хозяйство  Большеврудского сельского поселения»
</t>
  </si>
  <si>
    <t xml:space="preserve">Перечень мероприятий Подпрограммы 3
«Устойчивое развитие территории  Большеврудского сельского поселения»
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</si>
  <si>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</si>
  <si>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</si>
  <si>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</si>
  <si>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</si>
  <si>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</si>
  <si>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</si>
  <si>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</si>
  <si>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</si>
  <si>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</si>
  <si>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</si>
  <si>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3.3. Ремонт колодцев (рамках реализации № 95-ОЗ от 14.12.2012г.) в д.Плещевицы, д.Летошицы, п.Вруда ул.Победы, п.Вруда ул.Лесная </t>
  </si>
  <si>
    <t>5.1. Устройство уличного освещения (рамках реализации № 95-ОЗ от 14.12.2012г.) в д.Большие Сяглицы,д.Прологи, д.Красные Прологи, д.Овинцево 2, п.Вруда ул.Лесная, п.Вруда ул.Заводская</t>
  </si>
  <si>
    <t>Всего по муниципальной программе                                                                                                        "Устойчивое развитие МО Большеврудское сельское поселение                                                            Волосовского муниципального района                                                                                        Ленинградской области"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</si>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</sst>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_-* #,##0.000_р_._-;\-* #,##0.0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164" fontId="2" fillId="0" borderId="1" xfId="1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3" fillId="0" borderId="2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6" fillId="0" borderId="0" xfId="0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165" fontId="0" fillId="0" borderId="1" xfId="0" applyNumberFormat="1" applyBorder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vertical="top"/>
    </xf>
    <xf numFmtId="164" fontId="0" fillId="0" borderId="1" xfId="1" applyNumberFormat="1" applyFont="1" applyFill="1" applyBorder="1"/>
    <xf numFmtId="164" fontId="6" fillId="0" borderId="1" xfId="0" applyNumberFormat="1" applyFont="1" applyFill="1" applyBorder="1"/>
    <xf numFmtId="43" fontId="2" fillId="0" borderId="1" xfId="1" applyNumberFormat="1" applyFont="1" applyFill="1" applyBorder="1" applyAlignment="1">
      <alignment horizontal="right" vertical="top" wrapText="1"/>
    </xf>
    <xf numFmtId="166" fontId="2" fillId="0" borderId="1" xfId="1" applyNumberFormat="1" applyFont="1" applyFill="1" applyBorder="1" applyAlignment="1">
      <alignment horizontal="right" vertical="top" wrapText="1"/>
    </xf>
    <xf numFmtId="166" fontId="3" fillId="0" borderId="1" xfId="1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3"/>
  <sheetViews>
    <sheetView zoomScale="80" zoomScaleNormal="80" workbookViewId="0">
      <selection activeCell="T23" sqref="A1:T23"/>
    </sheetView>
  </sheetViews>
  <sheetFormatPr defaultRowHeight="15"/>
  <cols>
    <col min="1" max="1" width="3.85546875" style="12" customWidth="1"/>
    <col min="2" max="2" width="38.5703125" style="12" customWidth="1"/>
    <col min="3" max="3" width="10.85546875" style="12" customWidth="1"/>
    <col min="4" max="4" width="7.28515625" style="12" customWidth="1"/>
    <col min="5" max="5" width="11.140625" style="12" customWidth="1"/>
    <col min="6" max="6" width="10.7109375" style="12" customWidth="1"/>
    <col min="7" max="7" width="10" style="12" customWidth="1"/>
    <col min="8" max="8" width="11.7109375" style="12" customWidth="1"/>
    <col min="9" max="9" width="11.28515625" style="12" customWidth="1"/>
    <col min="10" max="10" width="10" style="12" customWidth="1"/>
    <col min="11" max="11" width="7.140625" style="12" customWidth="1"/>
    <col min="12" max="12" width="11" style="39" customWidth="1"/>
    <col min="13" max="13" width="10" style="39" customWidth="1"/>
    <col min="14" max="14" width="7.140625" style="12" customWidth="1"/>
    <col min="15" max="15" width="10.85546875" style="12" customWidth="1"/>
    <col min="16" max="16" width="7.140625" style="12" customWidth="1"/>
    <col min="17" max="17" width="10.85546875" style="12" customWidth="1"/>
    <col min="18" max="18" width="7.140625" style="12" customWidth="1"/>
    <col min="19" max="19" width="11" style="12" customWidth="1"/>
    <col min="20" max="20" width="7.140625" style="12" customWidth="1"/>
    <col min="21" max="21" width="6.28515625" style="39" customWidth="1"/>
    <col min="22" max="16384" width="9.140625" style="12"/>
  </cols>
  <sheetData>
    <row r="1" spans="1:21" ht="82.5" customHeight="1">
      <c r="A1" s="50" t="s">
        <v>82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21" ht="15.75" customHeight="1">
      <c r="A2" s="52" t="s">
        <v>22</v>
      </c>
      <c r="B2" s="53" t="s">
        <v>21</v>
      </c>
      <c r="C2" s="54" t="s">
        <v>0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6"/>
    </row>
    <row r="3" spans="1:21" ht="15.75">
      <c r="A3" s="52"/>
      <c r="B3" s="53"/>
      <c r="C3" s="52" t="s">
        <v>17</v>
      </c>
      <c r="D3" s="52"/>
      <c r="E3" s="52"/>
      <c r="F3" s="52" t="s">
        <v>16</v>
      </c>
      <c r="G3" s="52"/>
      <c r="H3" s="52"/>
      <c r="I3" s="52" t="s">
        <v>18</v>
      </c>
      <c r="J3" s="52"/>
      <c r="K3" s="52"/>
      <c r="L3" s="52" t="s">
        <v>78</v>
      </c>
      <c r="M3" s="52"/>
      <c r="N3" s="52"/>
      <c r="O3" s="52" t="s">
        <v>79</v>
      </c>
      <c r="P3" s="52"/>
      <c r="Q3" s="52" t="s">
        <v>80</v>
      </c>
      <c r="R3" s="52"/>
      <c r="S3" s="52" t="s">
        <v>81</v>
      </c>
      <c r="T3" s="52"/>
    </row>
    <row r="4" spans="1:21" ht="15.75">
      <c r="A4" s="52"/>
      <c r="B4" s="53"/>
      <c r="C4" s="33" t="s">
        <v>19</v>
      </c>
      <c r="D4" s="33" t="s">
        <v>23</v>
      </c>
      <c r="E4" s="33" t="s">
        <v>20</v>
      </c>
      <c r="F4" s="33" t="s">
        <v>19</v>
      </c>
      <c r="G4" s="33" t="s">
        <v>23</v>
      </c>
      <c r="H4" s="33" t="s">
        <v>20</v>
      </c>
      <c r="I4" s="33" t="s">
        <v>19</v>
      </c>
      <c r="J4" s="33" t="s">
        <v>23</v>
      </c>
      <c r="K4" s="33" t="s">
        <v>20</v>
      </c>
      <c r="L4" s="33" t="s">
        <v>19</v>
      </c>
      <c r="M4" s="33" t="s">
        <v>23</v>
      </c>
      <c r="N4" s="33" t="s">
        <v>20</v>
      </c>
      <c r="O4" s="33" t="s">
        <v>19</v>
      </c>
      <c r="P4" s="33" t="s">
        <v>20</v>
      </c>
      <c r="Q4" s="33" t="s">
        <v>19</v>
      </c>
      <c r="R4" s="33" t="s">
        <v>20</v>
      </c>
      <c r="S4" s="33" t="s">
        <v>19</v>
      </c>
      <c r="T4" s="33" t="s">
        <v>20</v>
      </c>
    </row>
    <row r="5" spans="1:21" ht="113.25" customHeight="1">
      <c r="A5" s="49" t="s">
        <v>1</v>
      </c>
      <c r="B5" s="27" t="s">
        <v>2</v>
      </c>
      <c r="C5" s="10">
        <f>SUM(C6:C12)</f>
        <v>1131.5</v>
      </c>
      <c r="D5" s="10">
        <f>SUM(D6:D12)</f>
        <v>0</v>
      </c>
      <c r="E5" s="10">
        <f>SUM(E6:E12)</f>
        <v>2223.1</v>
      </c>
      <c r="F5" s="10">
        <v>726.1</v>
      </c>
      <c r="G5" s="10">
        <f>SUM(G6:G12)</f>
        <v>0</v>
      </c>
      <c r="H5" s="10">
        <f>SUM(H6:H14)</f>
        <v>1324.8520000000001</v>
      </c>
      <c r="I5" s="10">
        <v>1051.3</v>
      </c>
      <c r="J5" s="10">
        <f>SUM(J6:J12)</f>
        <v>0</v>
      </c>
      <c r="K5" s="10">
        <f>SUM(K6:K12)</f>
        <v>0</v>
      </c>
      <c r="L5" s="10">
        <v>1181</v>
      </c>
      <c r="M5" s="10">
        <f>SUM(M6:M12)</f>
        <v>0</v>
      </c>
      <c r="N5" s="10">
        <f>SUM(N6:N12)</f>
        <v>0</v>
      </c>
      <c r="O5" s="10">
        <v>1200</v>
      </c>
      <c r="P5" s="10">
        <f>SUM(P6:P12)</f>
        <v>0</v>
      </c>
      <c r="Q5" s="10">
        <v>1200</v>
      </c>
      <c r="R5" s="10">
        <f>SUM(R6:R12)</f>
        <v>0</v>
      </c>
      <c r="S5" s="10">
        <v>1200</v>
      </c>
      <c r="T5" s="10">
        <f>SUM(T6:T12)</f>
        <v>0</v>
      </c>
      <c r="U5" s="39" t="s">
        <v>25</v>
      </c>
    </row>
    <row r="6" spans="1:21" ht="49.5" customHeight="1">
      <c r="A6" s="49"/>
      <c r="B6" s="28" t="s">
        <v>3</v>
      </c>
      <c r="C6" s="11">
        <v>40.4</v>
      </c>
      <c r="D6" s="11">
        <v>0</v>
      </c>
      <c r="E6" s="11">
        <v>284.60000000000002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</row>
    <row r="7" spans="1:21" ht="48.75" customHeight="1">
      <c r="A7" s="49"/>
      <c r="B7" s="28" t="s">
        <v>4</v>
      </c>
      <c r="C7" s="11">
        <v>17.7</v>
      </c>
      <c r="D7" s="11">
        <v>0</v>
      </c>
      <c r="E7" s="11">
        <v>124.9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39" t="s">
        <v>86</v>
      </c>
    </row>
    <row r="8" spans="1:21" ht="48.75" customHeight="1">
      <c r="A8" s="49"/>
      <c r="B8" s="28" t="s">
        <v>5</v>
      </c>
      <c r="C8" s="11">
        <v>61.7</v>
      </c>
      <c r="D8" s="11">
        <v>0</v>
      </c>
      <c r="E8" s="11">
        <v>435.25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</row>
    <row r="9" spans="1:21" ht="48.75" customHeight="1">
      <c r="A9" s="49"/>
      <c r="B9" s="28" t="s">
        <v>6</v>
      </c>
      <c r="C9" s="11">
        <v>126.9</v>
      </c>
      <c r="D9" s="11">
        <v>0</v>
      </c>
      <c r="E9" s="11">
        <v>894.35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</row>
    <row r="10" spans="1:21" ht="52.5" customHeight="1">
      <c r="A10" s="49"/>
      <c r="B10" s="28" t="s">
        <v>7</v>
      </c>
      <c r="C10" s="11">
        <v>16.5</v>
      </c>
      <c r="D10" s="11">
        <v>0</v>
      </c>
      <c r="E10" s="11">
        <v>258.3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39" t="s">
        <v>87</v>
      </c>
    </row>
    <row r="11" spans="1:21" ht="48.75" customHeight="1">
      <c r="A11" s="49"/>
      <c r="B11" s="28" t="s">
        <v>24</v>
      </c>
      <c r="C11" s="11">
        <v>124.6</v>
      </c>
      <c r="D11" s="11">
        <v>0</v>
      </c>
      <c r="E11" s="11">
        <v>225.7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</row>
    <row r="12" spans="1:21" ht="33" customHeight="1">
      <c r="A12" s="34"/>
      <c r="B12" s="28" t="s">
        <v>29</v>
      </c>
      <c r="C12" s="11">
        <f>483.3+260.4</f>
        <v>743.7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</row>
    <row r="13" spans="1:21" ht="51" customHeight="1">
      <c r="A13" s="37"/>
      <c r="B13" s="28" t="s">
        <v>98</v>
      </c>
      <c r="C13" s="11"/>
      <c r="D13" s="11"/>
      <c r="E13" s="11"/>
      <c r="F13" s="47">
        <v>31.780999999999999</v>
      </c>
      <c r="G13" s="11"/>
      <c r="H13" s="47">
        <v>286.02800000000002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1" ht="97.5" customHeight="1">
      <c r="A14" s="37"/>
      <c r="B14" s="28" t="s">
        <v>100</v>
      </c>
      <c r="C14" s="11"/>
      <c r="D14" s="11"/>
      <c r="E14" s="11"/>
      <c r="F14" s="47">
        <v>115.425</v>
      </c>
      <c r="G14" s="11"/>
      <c r="H14" s="47">
        <v>1038.8240000000001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1" ht="111" customHeight="1">
      <c r="A15" s="49" t="s">
        <v>8</v>
      </c>
      <c r="B15" s="27" t="s">
        <v>9</v>
      </c>
      <c r="C15" s="10">
        <f>SUM(C16:C19)</f>
        <v>1010.2</v>
      </c>
      <c r="D15" s="10">
        <f t="shared" ref="D15:K15" si="0">SUM(D16:D19)</f>
        <v>45.2</v>
      </c>
      <c r="E15" s="10">
        <f t="shared" si="0"/>
        <v>0</v>
      </c>
      <c r="F15" s="10">
        <f>SUM(F16:F19)</f>
        <v>845.76</v>
      </c>
      <c r="G15" s="10">
        <f t="shared" ref="G15" si="1">SUM(G16:G19)</f>
        <v>68.8</v>
      </c>
      <c r="H15" s="10">
        <f t="shared" si="0"/>
        <v>0</v>
      </c>
      <c r="I15" s="10">
        <f t="shared" si="0"/>
        <v>700</v>
      </c>
      <c r="J15" s="10">
        <f t="shared" si="0"/>
        <v>75.400000000000006</v>
      </c>
      <c r="K15" s="10">
        <f t="shared" si="0"/>
        <v>0</v>
      </c>
      <c r="L15" s="10">
        <f t="shared" ref="L15:T15" si="2">SUM(L16:L19)</f>
        <v>700</v>
      </c>
      <c r="M15" s="10">
        <f t="shared" si="2"/>
        <v>82.9</v>
      </c>
      <c r="N15" s="10">
        <f t="shared" si="2"/>
        <v>0</v>
      </c>
      <c r="O15" s="10">
        <f t="shared" si="2"/>
        <v>1000</v>
      </c>
      <c r="P15" s="10">
        <f t="shared" si="2"/>
        <v>0</v>
      </c>
      <c r="Q15" s="10">
        <f t="shared" si="2"/>
        <v>1000</v>
      </c>
      <c r="R15" s="10">
        <f t="shared" si="2"/>
        <v>0</v>
      </c>
      <c r="S15" s="10">
        <f t="shared" si="2"/>
        <v>1000</v>
      </c>
      <c r="T15" s="10">
        <f t="shared" si="2"/>
        <v>0</v>
      </c>
      <c r="U15" s="39" t="s">
        <v>28</v>
      </c>
    </row>
    <row r="16" spans="1:21" ht="18" customHeight="1">
      <c r="A16" s="49"/>
      <c r="B16" s="28" t="s">
        <v>10</v>
      </c>
      <c r="C16" s="11">
        <v>300</v>
      </c>
      <c r="D16" s="11">
        <v>45.2</v>
      </c>
      <c r="E16" s="11">
        <v>0</v>
      </c>
      <c r="F16" s="11">
        <v>600</v>
      </c>
      <c r="G16" s="11">
        <v>68.8</v>
      </c>
      <c r="H16" s="11">
        <v>0</v>
      </c>
      <c r="I16" s="11">
        <v>600</v>
      </c>
      <c r="J16" s="11">
        <v>75.400000000000006</v>
      </c>
      <c r="K16" s="11">
        <v>0</v>
      </c>
      <c r="L16" s="11">
        <v>600</v>
      </c>
      <c r="M16" s="11">
        <v>82.9</v>
      </c>
      <c r="N16" s="11">
        <v>0</v>
      </c>
      <c r="O16" s="11">
        <v>940</v>
      </c>
      <c r="P16" s="11">
        <v>0</v>
      </c>
      <c r="Q16" s="11">
        <v>940</v>
      </c>
      <c r="R16" s="11">
        <v>0</v>
      </c>
      <c r="S16" s="11">
        <v>940</v>
      </c>
      <c r="T16" s="11">
        <v>0</v>
      </c>
    </row>
    <row r="17" spans="1:21" ht="49.5" customHeight="1">
      <c r="A17" s="49"/>
      <c r="B17" s="30" t="s">
        <v>30</v>
      </c>
      <c r="C17" s="11">
        <v>100</v>
      </c>
      <c r="D17" s="11">
        <v>0</v>
      </c>
      <c r="E17" s="11">
        <v>0</v>
      </c>
      <c r="F17" s="11">
        <v>50</v>
      </c>
      <c r="G17" s="11">
        <v>0</v>
      </c>
      <c r="H17" s="11">
        <v>0</v>
      </c>
      <c r="I17" s="11">
        <v>50</v>
      </c>
      <c r="J17" s="11">
        <v>0</v>
      </c>
      <c r="K17" s="11">
        <v>0</v>
      </c>
      <c r="L17" s="11">
        <v>50</v>
      </c>
      <c r="M17" s="11">
        <v>0</v>
      </c>
      <c r="N17" s="11">
        <v>0</v>
      </c>
      <c r="O17" s="11">
        <v>20</v>
      </c>
      <c r="P17" s="11">
        <v>0</v>
      </c>
      <c r="Q17" s="11">
        <v>20</v>
      </c>
      <c r="R17" s="11">
        <v>0</v>
      </c>
      <c r="S17" s="11">
        <v>20</v>
      </c>
      <c r="T17" s="11">
        <v>0</v>
      </c>
    </row>
    <row r="18" spans="1:21" ht="50.25" customHeight="1">
      <c r="A18" s="49"/>
      <c r="B18" s="30" t="s">
        <v>31</v>
      </c>
      <c r="C18" s="11">
        <f>687.6-260.4</f>
        <v>427.20000000000005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/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20</v>
      </c>
      <c r="P18" s="11">
        <v>0</v>
      </c>
      <c r="Q18" s="11">
        <v>20</v>
      </c>
      <c r="R18" s="11">
        <v>0</v>
      </c>
      <c r="S18" s="11">
        <v>20</v>
      </c>
      <c r="T18" s="11">
        <v>0</v>
      </c>
    </row>
    <row r="19" spans="1:21" ht="63.75" customHeight="1">
      <c r="A19" s="49"/>
      <c r="B19" s="30" t="s">
        <v>32</v>
      </c>
      <c r="C19" s="11">
        <v>183</v>
      </c>
      <c r="D19" s="11">
        <v>0</v>
      </c>
      <c r="E19" s="11">
        <v>0</v>
      </c>
      <c r="F19" s="11">
        <f>50+145.76</f>
        <v>195.76</v>
      </c>
      <c r="G19" s="11">
        <v>0</v>
      </c>
      <c r="H19" s="11">
        <v>0</v>
      </c>
      <c r="I19" s="11">
        <v>50</v>
      </c>
      <c r="J19" s="11">
        <v>0</v>
      </c>
      <c r="K19" s="11">
        <v>0</v>
      </c>
      <c r="L19" s="11">
        <v>50</v>
      </c>
      <c r="M19" s="11">
        <v>0</v>
      </c>
      <c r="N19" s="11">
        <v>0</v>
      </c>
      <c r="O19" s="11">
        <v>20</v>
      </c>
      <c r="P19" s="11">
        <v>0</v>
      </c>
      <c r="Q19" s="11">
        <v>20</v>
      </c>
      <c r="R19" s="11">
        <v>0</v>
      </c>
      <c r="S19" s="11">
        <v>20</v>
      </c>
      <c r="T19" s="11">
        <v>0</v>
      </c>
    </row>
    <row r="20" spans="1:21" ht="127.5" customHeight="1">
      <c r="A20" s="34" t="s">
        <v>11</v>
      </c>
      <c r="B20" s="27" t="s">
        <v>12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/>
      <c r="J20" s="10">
        <v>0</v>
      </c>
      <c r="K20" s="10">
        <v>0</v>
      </c>
      <c r="L20" s="10"/>
      <c r="M20" s="10">
        <v>0</v>
      </c>
      <c r="N20" s="10">
        <v>0</v>
      </c>
      <c r="O20" s="10">
        <v>250</v>
      </c>
      <c r="P20" s="10">
        <v>0</v>
      </c>
      <c r="Q20" s="10">
        <v>250</v>
      </c>
      <c r="R20" s="10">
        <v>0</v>
      </c>
      <c r="S20" s="10">
        <v>250</v>
      </c>
      <c r="T20" s="10">
        <v>0</v>
      </c>
      <c r="U20" s="39" t="s">
        <v>26</v>
      </c>
    </row>
    <row r="21" spans="1:21" ht="80.25" customHeight="1">
      <c r="A21" s="34" t="s">
        <v>13</v>
      </c>
      <c r="B21" s="27" t="s">
        <v>14</v>
      </c>
      <c r="C21" s="10">
        <v>0</v>
      </c>
      <c r="D21" s="10">
        <v>0</v>
      </c>
      <c r="E21" s="10">
        <v>0</v>
      </c>
      <c r="F21" s="10">
        <v>200</v>
      </c>
      <c r="G21" s="10">
        <v>0</v>
      </c>
      <c r="H21" s="48">
        <f>H22</f>
        <v>156.80000000000001</v>
      </c>
      <c r="I21" s="10"/>
      <c r="J21" s="10">
        <v>0</v>
      </c>
      <c r="K21" s="10">
        <v>0</v>
      </c>
      <c r="L21" s="10"/>
      <c r="M21" s="10">
        <v>0</v>
      </c>
      <c r="N21" s="10">
        <v>0</v>
      </c>
      <c r="O21" s="10">
        <v>350</v>
      </c>
      <c r="P21" s="10">
        <v>0</v>
      </c>
      <c r="Q21" s="10">
        <v>350</v>
      </c>
      <c r="R21" s="10">
        <v>0</v>
      </c>
      <c r="S21" s="10">
        <v>350</v>
      </c>
      <c r="T21" s="10">
        <v>0</v>
      </c>
      <c r="U21" s="39" t="s">
        <v>27</v>
      </c>
    </row>
    <row r="22" spans="1:21" ht="69.75" customHeight="1">
      <c r="A22" s="37"/>
      <c r="B22" s="27" t="s">
        <v>99</v>
      </c>
      <c r="C22" s="11"/>
      <c r="D22" s="11"/>
      <c r="E22" s="11"/>
      <c r="F22" s="47">
        <v>17.437999999999999</v>
      </c>
      <c r="G22" s="11"/>
      <c r="H22" s="47">
        <v>156.80000000000001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1" ht="15.75">
      <c r="A23" s="34"/>
      <c r="B23" s="27" t="s">
        <v>15</v>
      </c>
      <c r="C23" s="10">
        <f t="shared" ref="C23:T23" si="3">C5+C15+C20+C21</f>
        <v>2141.6999999999998</v>
      </c>
      <c r="D23" s="10">
        <f t="shared" si="3"/>
        <v>45.2</v>
      </c>
      <c r="E23" s="10">
        <f t="shared" si="3"/>
        <v>2223.1</v>
      </c>
      <c r="F23" s="10">
        <f>F5+F15+F20+F21</f>
        <v>1771.8600000000001</v>
      </c>
      <c r="G23" s="10">
        <f t="shared" si="3"/>
        <v>68.8</v>
      </c>
      <c r="H23" s="10">
        <f t="shared" si="3"/>
        <v>1481.652</v>
      </c>
      <c r="I23" s="10">
        <f t="shared" si="3"/>
        <v>1751.3</v>
      </c>
      <c r="J23" s="10">
        <f t="shared" si="3"/>
        <v>75.400000000000006</v>
      </c>
      <c r="K23" s="10">
        <f t="shared" si="3"/>
        <v>0</v>
      </c>
      <c r="L23" s="10">
        <f t="shared" si="3"/>
        <v>1881</v>
      </c>
      <c r="M23" s="10">
        <f t="shared" si="3"/>
        <v>82.9</v>
      </c>
      <c r="N23" s="10">
        <f t="shared" si="3"/>
        <v>0</v>
      </c>
      <c r="O23" s="10">
        <f t="shared" si="3"/>
        <v>2800</v>
      </c>
      <c r="P23" s="10">
        <f t="shared" si="3"/>
        <v>0</v>
      </c>
      <c r="Q23" s="10">
        <f t="shared" si="3"/>
        <v>2800</v>
      </c>
      <c r="R23" s="10">
        <f t="shared" si="3"/>
        <v>0</v>
      </c>
      <c r="S23" s="10">
        <f t="shared" si="3"/>
        <v>2800</v>
      </c>
      <c r="T23" s="10">
        <f t="shared" si="3"/>
        <v>0</v>
      </c>
    </row>
  </sheetData>
  <mergeCells count="13">
    <mergeCell ref="L3:N3"/>
    <mergeCell ref="O3:P3"/>
    <mergeCell ref="Q3:R3"/>
    <mergeCell ref="S3:T3"/>
    <mergeCell ref="C2:T2"/>
    <mergeCell ref="A15:A19"/>
    <mergeCell ref="A5:A11"/>
    <mergeCell ref="A1:K1"/>
    <mergeCell ref="I3:K3"/>
    <mergeCell ref="F3:H3"/>
    <mergeCell ref="C3:E3"/>
    <mergeCell ref="B2:B4"/>
    <mergeCell ref="A2:A4"/>
  </mergeCells>
  <pageMargins left="0.39370078740157483" right="0.23622047244094491" top="0.39370078740157483" bottom="0.39370078740157483" header="0.51181102362204722" footer="0.31496062992125984"/>
  <pageSetup paperSize="9" scale="63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topLeftCell="A28" zoomScale="84" zoomScaleNormal="84" workbookViewId="0">
      <selection activeCell="Q27" sqref="A1:Q27"/>
    </sheetView>
  </sheetViews>
  <sheetFormatPr defaultRowHeight="15"/>
  <cols>
    <col min="1" max="1" width="3.85546875" style="12" customWidth="1"/>
    <col min="2" max="2" width="38.5703125" style="12" customWidth="1"/>
    <col min="3" max="3" width="10" style="12" customWidth="1"/>
    <col min="4" max="4" width="7.85546875" style="12" customWidth="1"/>
    <col min="5" max="5" width="11" style="12" customWidth="1"/>
    <col min="6" max="6" width="10" style="12" customWidth="1"/>
    <col min="7" max="7" width="9.85546875" style="12" customWidth="1"/>
    <col min="8" max="8" width="10" style="12" customWidth="1"/>
    <col min="9" max="9" width="7.85546875" style="12" customWidth="1"/>
    <col min="10" max="10" width="10.28515625" style="25" customWidth="1"/>
    <col min="11" max="11" width="7.85546875" style="26" customWidth="1"/>
    <col min="12" max="12" width="10" style="12" customWidth="1"/>
    <col min="13" max="13" width="7.85546875" style="12" customWidth="1"/>
    <col min="14" max="14" width="10" style="12" customWidth="1"/>
    <col min="15" max="15" width="7.85546875" style="12" customWidth="1"/>
    <col min="16" max="16" width="10" style="12" customWidth="1"/>
    <col min="17" max="17" width="7.85546875" style="12" customWidth="1"/>
    <col min="18" max="18" width="6.140625" style="25" customWidth="1"/>
    <col min="19" max="19" width="5" style="26" customWidth="1"/>
    <col min="20" max="16384" width="9.140625" style="12"/>
  </cols>
  <sheetData>
    <row r="1" spans="1:20" ht="82.5" customHeight="1">
      <c r="A1" s="50" t="s">
        <v>83</v>
      </c>
      <c r="B1" s="51"/>
      <c r="C1" s="51"/>
      <c r="D1" s="51"/>
      <c r="E1" s="51"/>
      <c r="F1" s="51"/>
      <c r="G1" s="51"/>
      <c r="H1" s="51"/>
      <c r="I1" s="51"/>
    </row>
    <row r="2" spans="1:20" ht="15.75" customHeight="1">
      <c r="A2" s="52" t="s">
        <v>22</v>
      </c>
      <c r="B2" s="53" t="s">
        <v>21</v>
      </c>
      <c r="C2" s="54" t="s">
        <v>0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6"/>
    </row>
    <row r="3" spans="1:20" ht="15.75">
      <c r="A3" s="52"/>
      <c r="B3" s="53"/>
      <c r="C3" s="52" t="s">
        <v>17</v>
      </c>
      <c r="D3" s="52"/>
      <c r="E3" s="52"/>
      <c r="F3" s="52" t="s">
        <v>16</v>
      </c>
      <c r="G3" s="52"/>
      <c r="H3" s="52" t="s">
        <v>18</v>
      </c>
      <c r="I3" s="52"/>
      <c r="J3" s="52" t="s">
        <v>78</v>
      </c>
      <c r="K3" s="52"/>
      <c r="L3" s="52" t="s">
        <v>79</v>
      </c>
      <c r="M3" s="52"/>
      <c r="N3" s="52" t="s">
        <v>80</v>
      </c>
      <c r="O3" s="52"/>
      <c r="P3" s="52" t="s">
        <v>81</v>
      </c>
      <c r="Q3" s="52"/>
    </row>
    <row r="4" spans="1:20" ht="15.75">
      <c r="A4" s="52"/>
      <c r="B4" s="53"/>
      <c r="C4" s="24" t="s">
        <v>19</v>
      </c>
      <c r="D4" s="24" t="s">
        <v>23</v>
      </c>
      <c r="E4" s="24" t="s">
        <v>20</v>
      </c>
      <c r="F4" s="36" t="s">
        <v>19</v>
      </c>
      <c r="G4" s="24" t="s">
        <v>20</v>
      </c>
      <c r="H4" s="33" t="s">
        <v>19</v>
      </c>
      <c r="I4" s="33" t="s">
        <v>20</v>
      </c>
      <c r="J4" s="33" t="s">
        <v>19</v>
      </c>
      <c r="K4" s="33" t="s">
        <v>20</v>
      </c>
      <c r="L4" s="24" t="s">
        <v>19</v>
      </c>
      <c r="M4" s="24" t="s">
        <v>20</v>
      </c>
      <c r="N4" s="24" t="s">
        <v>19</v>
      </c>
      <c r="O4" s="24" t="s">
        <v>20</v>
      </c>
      <c r="P4" s="24" t="s">
        <v>19</v>
      </c>
      <c r="Q4" s="24" t="s">
        <v>20</v>
      </c>
    </row>
    <row r="5" spans="1:20" ht="144" customHeight="1">
      <c r="A5" s="49" t="s">
        <v>1</v>
      </c>
      <c r="B5" s="27" t="s">
        <v>33</v>
      </c>
      <c r="C5" s="10">
        <f>SUM(C6:C7)</f>
        <v>1739.2</v>
      </c>
      <c r="D5" s="10">
        <f>SUM(D6:D6)</f>
        <v>0</v>
      </c>
      <c r="E5" s="10">
        <f>SUM(E6:E6)</f>
        <v>0</v>
      </c>
      <c r="F5" s="10">
        <v>533.29999999999995</v>
      </c>
      <c r="G5" s="10">
        <f>SUM(G6:G6)</f>
        <v>0</v>
      </c>
      <c r="H5" s="10">
        <f>30+500-400</f>
        <v>130</v>
      </c>
      <c r="I5" s="10">
        <f>SUM(I6:I6)</f>
        <v>0</v>
      </c>
      <c r="J5" s="10">
        <f>30+500-400</f>
        <v>130</v>
      </c>
      <c r="K5" s="10">
        <f>SUM(K6:K6)</f>
        <v>0</v>
      </c>
      <c r="L5" s="10">
        <v>100</v>
      </c>
      <c r="M5" s="10">
        <f>SUM(M6:M6)</f>
        <v>0</v>
      </c>
      <c r="N5" s="10">
        <v>100</v>
      </c>
      <c r="O5" s="10">
        <f>SUM(O6:O6)</f>
        <v>0</v>
      </c>
      <c r="P5" s="10">
        <v>100</v>
      </c>
      <c r="Q5" s="10">
        <f>SUM(Q6:Q6)</f>
        <v>0</v>
      </c>
      <c r="R5" s="40" t="s">
        <v>63</v>
      </c>
      <c r="S5" s="26">
        <v>351</v>
      </c>
    </row>
    <row r="6" spans="1:20" ht="17.25" customHeight="1">
      <c r="A6" s="49"/>
      <c r="B6" s="28" t="s">
        <v>34</v>
      </c>
      <c r="C6" s="11">
        <v>20.2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25" t="s">
        <v>41</v>
      </c>
    </row>
    <row r="7" spans="1:20" ht="48.75" customHeight="1">
      <c r="A7" s="29"/>
      <c r="B7" s="28" t="s">
        <v>62</v>
      </c>
      <c r="C7" s="11">
        <v>1719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25" t="s">
        <v>41</v>
      </c>
    </row>
    <row r="8" spans="1:20" ht="96" customHeight="1">
      <c r="A8" s="49" t="s">
        <v>8</v>
      </c>
      <c r="B8" s="27" t="s">
        <v>35</v>
      </c>
      <c r="C8" s="10">
        <f t="shared" ref="C8:I8" si="0">SUM(C9:C10)</f>
        <v>135.1</v>
      </c>
      <c r="D8" s="10">
        <f t="shared" si="0"/>
        <v>0</v>
      </c>
      <c r="E8" s="10">
        <f t="shared" si="0"/>
        <v>0</v>
      </c>
      <c r="F8" s="10">
        <v>61.7</v>
      </c>
      <c r="G8" s="10">
        <f t="shared" si="0"/>
        <v>0</v>
      </c>
      <c r="H8" s="10">
        <f>171.7</f>
        <v>171.7</v>
      </c>
      <c r="I8" s="10">
        <f t="shared" si="0"/>
        <v>0</v>
      </c>
      <c r="J8" s="10">
        <f>171.7</f>
        <v>171.7</v>
      </c>
      <c r="K8" s="10">
        <f t="shared" ref="K8" si="1">SUM(K9:K10)</f>
        <v>0</v>
      </c>
      <c r="L8" s="10">
        <f t="shared" ref="L8" si="2">SUM(L9:L10)</f>
        <v>360</v>
      </c>
      <c r="M8" s="10">
        <f t="shared" ref="M8" si="3">SUM(M9:M10)</f>
        <v>0</v>
      </c>
      <c r="N8" s="10">
        <f t="shared" ref="N8" si="4">SUM(N9:N10)</f>
        <v>360</v>
      </c>
      <c r="O8" s="10">
        <f t="shared" ref="O8" si="5">SUM(O9:O10)</f>
        <v>0</v>
      </c>
      <c r="P8" s="10">
        <f t="shared" ref="P8" si="6">SUM(P9:P10)</f>
        <v>360</v>
      </c>
      <c r="Q8" s="10">
        <f t="shared" ref="Q8" si="7">SUM(Q9:Q10)</f>
        <v>0</v>
      </c>
      <c r="R8" s="25" t="s">
        <v>42</v>
      </c>
      <c r="S8" s="26">
        <v>352</v>
      </c>
    </row>
    <row r="9" spans="1:20" ht="33.75" customHeight="1">
      <c r="A9" s="49"/>
      <c r="B9" s="28" t="s">
        <v>36</v>
      </c>
      <c r="C9" s="11">
        <v>129.6</v>
      </c>
      <c r="D9" s="11">
        <v>0</v>
      </c>
      <c r="E9" s="11">
        <v>0</v>
      </c>
      <c r="F9" s="11"/>
      <c r="G9" s="11">
        <v>0</v>
      </c>
      <c r="H9" s="11"/>
      <c r="I9" s="11">
        <v>0</v>
      </c>
      <c r="J9" s="11"/>
      <c r="K9" s="11">
        <v>0</v>
      </c>
      <c r="L9" s="11">
        <v>340</v>
      </c>
      <c r="M9" s="11">
        <v>0</v>
      </c>
      <c r="N9" s="11">
        <v>340</v>
      </c>
      <c r="O9" s="11">
        <v>0</v>
      </c>
      <c r="P9" s="11">
        <v>340</v>
      </c>
      <c r="Q9" s="11">
        <v>0</v>
      </c>
    </row>
    <row r="10" spans="1:20" ht="18.75" customHeight="1">
      <c r="A10" s="49"/>
      <c r="B10" s="30" t="s">
        <v>37</v>
      </c>
      <c r="C10" s="11">
        <v>5.5</v>
      </c>
      <c r="D10" s="11">
        <v>0</v>
      </c>
      <c r="E10" s="11">
        <v>0</v>
      </c>
      <c r="F10" s="11"/>
      <c r="G10" s="11">
        <v>0</v>
      </c>
      <c r="H10" s="11"/>
      <c r="I10" s="11">
        <v>0</v>
      </c>
      <c r="J10" s="11"/>
      <c r="K10" s="11">
        <v>0</v>
      </c>
      <c r="L10" s="11">
        <v>20</v>
      </c>
      <c r="M10" s="11">
        <v>0</v>
      </c>
      <c r="N10" s="11">
        <v>20</v>
      </c>
      <c r="O10" s="11">
        <v>0</v>
      </c>
      <c r="P10" s="11">
        <v>20</v>
      </c>
      <c r="Q10" s="11">
        <v>0</v>
      </c>
    </row>
    <row r="11" spans="1:20" ht="111.75" customHeight="1">
      <c r="A11" s="57" t="s">
        <v>11</v>
      </c>
      <c r="B11" s="27" t="s">
        <v>38</v>
      </c>
      <c r="C11" s="10">
        <f>C12+C13</f>
        <v>3729.2000000000003</v>
      </c>
      <c r="D11" s="10">
        <v>0</v>
      </c>
      <c r="E11" s="10">
        <v>0</v>
      </c>
      <c r="F11" s="10">
        <v>287.5</v>
      </c>
      <c r="G11" s="10">
        <v>641.13</v>
      </c>
      <c r="H11" s="10">
        <f>739.3-200</f>
        <v>539.29999999999995</v>
      </c>
      <c r="I11" s="10">
        <v>0</v>
      </c>
      <c r="J11" s="10">
        <f>592.2-200</f>
        <v>392.20000000000005</v>
      </c>
      <c r="K11" s="10">
        <v>0</v>
      </c>
      <c r="L11" s="10">
        <v>100</v>
      </c>
      <c r="M11" s="10">
        <v>0</v>
      </c>
      <c r="N11" s="10">
        <v>100</v>
      </c>
      <c r="O11" s="10">
        <v>0</v>
      </c>
      <c r="P11" s="10">
        <v>100</v>
      </c>
      <c r="Q11" s="10">
        <v>0</v>
      </c>
      <c r="R11" s="25" t="s">
        <v>41</v>
      </c>
      <c r="S11" s="26">
        <v>353</v>
      </c>
    </row>
    <row r="12" spans="1:20" ht="18" customHeight="1">
      <c r="A12" s="58"/>
      <c r="B12" s="28" t="s">
        <v>39</v>
      </c>
      <c r="C12" s="11">
        <f>2842.3+504.1</f>
        <v>3346.4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20" ht="82.5" customHeight="1">
      <c r="A13" s="59"/>
      <c r="B13" s="28" t="s">
        <v>40</v>
      </c>
      <c r="C13" s="11">
        <v>382.8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</row>
    <row r="14" spans="1:20" ht="69" customHeight="1">
      <c r="A14" s="38"/>
      <c r="B14" s="28" t="s">
        <v>95</v>
      </c>
      <c r="C14" s="11"/>
      <c r="D14" s="11"/>
      <c r="E14" s="11"/>
      <c r="F14" s="11">
        <v>32.5</v>
      </c>
      <c r="G14" s="46">
        <v>641.13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S14" s="26">
        <v>7088</v>
      </c>
    </row>
    <row r="15" spans="1:20" ht="128.25" customHeight="1">
      <c r="A15" s="29" t="s">
        <v>13</v>
      </c>
      <c r="B15" s="27" t="s">
        <v>43</v>
      </c>
      <c r="C15" s="10">
        <v>750</v>
      </c>
      <c r="D15" s="10">
        <v>0</v>
      </c>
      <c r="E15" s="10">
        <v>15000</v>
      </c>
      <c r="F15" s="10">
        <v>1530.3</v>
      </c>
      <c r="G15" s="10">
        <v>4500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25" t="s">
        <v>41</v>
      </c>
      <c r="S15" s="41" t="s">
        <v>94</v>
      </c>
      <c r="T15" s="42"/>
    </row>
    <row r="16" spans="1:20" ht="113.25" customHeight="1">
      <c r="A16" s="57" t="s">
        <v>44</v>
      </c>
      <c r="B16" s="27" t="s">
        <v>45</v>
      </c>
      <c r="C16" s="10">
        <f t="shared" ref="C16:I16" si="8">SUM(C17:C18)</f>
        <v>316.09999999999997</v>
      </c>
      <c r="D16" s="10">
        <f t="shared" si="8"/>
        <v>0</v>
      </c>
      <c r="E16" s="10">
        <f t="shared" si="8"/>
        <v>407.5</v>
      </c>
      <c r="F16" s="10">
        <v>850</v>
      </c>
      <c r="G16" s="10">
        <f t="shared" si="8"/>
        <v>608.4</v>
      </c>
      <c r="H16" s="10">
        <v>700</v>
      </c>
      <c r="I16" s="10">
        <f t="shared" si="8"/>
        <v>0</v>
      </c>
      <c r="J16" s="10">
        <v>700</v>
      </c>
      <c r="K16" s="10">
        <f t="shared" ref="K16" si="9">SUM(K17:K18)</f>
        <v>0</v>
      </c>
      <c r="L16" s="10">
        <f t="shared" ref="L16" si="10">SUM(L17:L18)</f>
        <v>50</v>
      </c>
      <c r="M16" s="10">
        <f t="shared" ref="M16" si="11">SUM(M17:M18)</f>
        <v>0</v>
      </c>
      <c r="N16" s="10">
        <f t="shared" ref="N16" si="12">SUM(N17:N18)</f>
        <v>50</v>
      </c>
      <c r="O16" s="10">
        <f t="shared" ref="O16" si="13">SUM(O17:O18)</f>
        <v>0</v>
      </c>
      <c r="P16" s="10">
        <f t="shared" ref="P16" si="14">SUM(P17:P18)</f>
        <v>50</v>
      </c>
      <c r="Q16" s="10">
        <f t="shared" ref="Q16" si="15">SUM(Q17:Q18)</f>
        <v>0</v>
      </c>
      <c r="R16" s="25" t="s">
        <v>54</v>
      </c>
      <c r="S16" s="26">
        <v>601</v>
      </c>
    </row>
    <row r="17" spans="1:19" ht="98.25" customHeight="1">
      <c r="A17" s="58"/>
      <c r="B17" s="28" t="s">
        <v>96</v>
      </c>
      <c r="C17" s="11">
        <v>56.9</v>
      </c>
      <c r="D17" s="11">
        <v>0</v>
      </c>
      <c r="E17" s="11">
        <v>407.5</v>
      </c>
      <c r="F17" s="11">
        <v>30.5</v>
      </c>
      <c r="G17" s="11">
        <v>608.4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S17" s="26">
        <v>7088</v>
      </c>
    </row>
    <row r="18" spans="1:19" ht="32.25" customHeight="1">
      <c r="A18" s="58"/>
      <c r="B18" s="28" t="s">
        <v>61</v>
      </c>
      <c r="C18" s="11">
        <v>259.2</v>
      </c>
      <c r="D18" s="11">
        <v>0</v>
      </c>
      <c r="E18" s="11">
        <v>0</v>
      </c>
      <c r="F18" s="11"/>
      <c r="G18" s="11">
        <v>0</v>
      </c>
      <c r="H18" s="11"/>
      <c r="I18" s="11">
        <v>0</v>
      </c>
      <c r="J18" s="11"/>
      <c r="K18" s="11">
        <v>0</v>
      </c>
      <c r="L18" s="11">
        <v>50</v>
      </c>
      <c r="M18" s="11">
        <v>0</v>
      </c>
      <c r="N18" s="11">
        <v>50</v>
      </c>
      <c r="O18" s="11">
        <v>0</v>
      </c>
      <c r="P18" s="11">
        <v>50</v>
      </c>
      <c r="Q18" s="11">
        <v>0</v>
      </c>
    </row>
    <row r="19" spans="1:19" ht="97.5" customHeight="1">
      <c r="A19" s="29" t="s">
        <v>46</v>
      </c>
      <c r="B19" s="27" t="s">
        <v>47</v>
      </c>
      <c r="C19" s="10">
        <v>384</v>
      </c>
      <c r="D19" s="10">
        <v>0</v>
      </c>
      <c r="E19" s="10">
        <v>0</v>
      </c>
      <c r="F19" s="10">
        <v>200</v>
      </c>
      <c r="G19" s="10">
        <v>0</v>
      </c>
      <c r="H19" s="10">
        <v>200</v>
      </c>
      <c r="I19" s="10">
        <v>0</v>
      </c>
      <c r="J19" s="10">
        <v>200</v>
      </c>
      <c r="K19" s="10">
        <v>0</v>
      </c>
      <c r="L19" s="10">
        <v>250</v>
      </c>
      <c r="M19" s="10">
        <v>0</v>
      </c>
      <c r="N19" s="10">
        <v>250</v>
      </c>
      <c r="O19" s="10">
        <v>0</v>
      </c>
      <c r="P19" s="10">
        <v>250</v>
      </c>
      <c r="Q19" s="10">
        <v>0</v>
      </c>
      <c r="R19" s="25" t="s">
        <v>54</v>
      </c>
      <c r="S19" s="26">
        <v>602</v>
      </c>
    </row>
    <row r="20" spans="1:19" ht="114" customHeight="1">
      <c r="A20" s="29" t="s">
        <v>48</v>
      </c>
      <c r="B20" s="27" t="s">
        <v>49</v>
      </c>
      <c r="C20" s="10">
        <v>112</v>
      </c>
      <c r="D20" s="10">
        <v>0</v>
      </c>
      <c r="E20" s="10">
        <v>0</v>
      </c>
      <c r="F20" s="10">
        <v>100</v>
      </c>
      <c r="G20" s="10">
        <v>0</v>
      </c>
      <c r="H20" s="10">
        <v>100</v>
      </c>
      <c r="I20" s="10">
        <v>0</v>
      </c>
      <c r="J20" s="10">
        <v>100</v>
      </c>
      <c r="K20" s="10">
        <v>0</v>
      </c>
      <c r="L20" s="10">
        <v>80</v>
      </c>
      <c r="M20" s="10">
        <v>0</v>
      </c>
      <c r="N20" s="10">
        <v>80</v>
      </c>
      <c r="O20" s="10">
        <v>0</v>
      </c>
      <c r="P20" s="10">
        <v>80</v>
      </c>
      <c r="Q20" s="10">
        <v>0</v>
      </c>
      <c r="R20" s="25" t="s">
        <v>54</v>
      </c>
      <c r="S20" s="26">
        <v>604</v>
      </c>
    </row>
    <row r="21" spans="1:19" ht="96" customHeight="1">
      <c r="A21" s="29" t="s">
        <v>50</v>
      </c>
      <c r="B21" s="27" t="s">
        <v>51</v>
      </c>
      <c r="C21" s="10">
        <v>408.9</v>
      </c>
      <c r="D21" s="10">
        <v>0</v>
      </c>
      <c r="E21" s="10">
        <v>0</v>
      </c>
      <c r="F21" s="10">
        <v>150</v>
      </c>
      <c r="G21" s="10">
        <v>0</v>
      </c>
      <c r="H21" s="10">
        <v>150</v>
      </c>
      <c r="I21" s="10">
        <v>0</v>
      </c>
      <c r="J21" s="10">
        <v>150</v>
      </c>
      <c r="K21" s="10">
        <v>0</v>
      </c>
      <c r="L21" s="10">
        <v>150</v>
      </c>
      <c r="M21" s="10">
        <v>0</v>
      </c>
      <c r="N21" s="10">
        <v>150</v>
      </c>
      <c r="O21" s="10">
        <v>0</v>
      </c>
      <c r="P21" s="10">
        <v>150</v>
      </c>
      <c r="Q21" s="10">
        <v>0</v>
      </c>
      <c r="R21" s="25" t="s">
        <v>54</v>
      </c>
      <c r="S21" s="26">
        <v>605</v>
      </c>
    </row>
    <row r="22" spans="1:19" ht="94.5" customHeight="1">
      <c r="A22" s="29" t="s">
        <v>52</v>
      </c>
      <c r="B22" s="27" t="s">
        <v>53</v>
      </c>
      <c r="C22" s="10">
        <v>0</v>
      </c>
      <c r="D22" s="10">
        <v>0</v>
      </c>
      <c r="E22" s="10">
        <v>0</v>
      </c>
      <c r="F22" s="10"/>
      <c r="G22" s="10">
        <v>0</v>
      </c>
      <c r="H22" s="10"/>
      <c r="I22" s="10">
        <v>0</v>
      </c>
      <c r="J22" s="10"/>
      <c r="K22" s="10">
        <v>0</v>
      </c>
      <c r="L22" s="10">
        <v>50</v>
      </c>
      <c r="M22" s="10">
        <v>0</v>
      </c>
      <c r="N22" s="10">
        <v>50</v>
      </c>
      <c r="O22" s="10">
        <v>0</v>
      </c>
      <c r="P22" s="10">
        <v>50</v>
      </c>
      <c r="Q22" s="10">
        <v>0</v>
      </c>
      <c r="R22" s="25" t="s">
        <v>54</v>
      </c>
      <c r="S22" s="26">
        <v>606</v>
      </c>
    </row>
    <row r="23" spans="1:19" ht="126.75" customHeight="1">
      <c r="A23" s="29" t="s">
        <v>55</v>
      </c>
      <c r="B23" s="27" t="s">
        <v>56</v>
      </c>
      <c r="C23" s="10">
        <v>37.700000000000003</v>
      </c>
      <c r="D23" s="10">
        <v>0</v>
      </c>
      <c r="E23" s="10">
        <v>0</v>
      </c>
      <c r="F23" s="10">
        <v>250</v>
      </c>
      <c r="G23" s="10">
        <v>0</v>
      </c>
      <c r="H23" s="10">
        <v>250</v>
      </c>
      <c r="I23" s="10">
        <v>0</v>
      </c>
      <c r="J23" s="10">
        <v>250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25" t="s">
        <v>54</v>
      </c>
      <c r="S23" s="26">
        <v>603</v>
      </c>
    </row>
    <row r="24" spans="1:19" ht="95.25" customHeight="1">
      <c r="A24" s="29" t="s">
        <v>57</v>
      </c>
      <c r="B24" s="27" t="s">
        <v>58</v>
      </c>
      <c r="C24" s="10">
        <v>39.700000000000003</v>
      </c>
      <c r="D24" s="10">
        <v>0</v>
      </c>
      <c r="E24" s="10">
        <v>0</v>
      </c>
      <c r="F24" s="10">
        <v>175</v>
      </c>
      <c r="G24" s="10">
        <v>0</v>
      </c>
      <c r="H24" s="10">
        <f>811.4-200</f>
        <v>611.4</v>
      </c>
      <c r="I24" s="10">
        <v>0</v>
      </c>
      <c r="J24" s="10">
        <f>798.4-200</f>
        <v>598.4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25" t="s">
        <v>41</v>
      </c>
      <c r="S24" s="26">
        <v>354</v>
      </c>
    </row>
    <row r="25" spans="1:19" ht="96" customHeight="1">
      <c r="A25" s="29" t="s">
        <v>59</v>
      </c>
      <c r="B25" s="27" t="s">
        <v>60</v>
      </c>
      <c r="C25" s="10">
        <v>629.6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25" t="s">
        <v>42</v>
      </c>
      <c r="S25" s="26">
        <v>9601</v>
      </c>
    </row>
    <row r="26" spans="1:19" ht="96" customHeight="1">
      <c r="A26" s="29" t="s">
        <v>88</v>
      </c>
      <c r="B26" s="27" t="s">
        <v>89</v>
      </c>
      <c r="C26" s="10">
        <v>225.5</v>
      </c>
      <c r="D26" s="10"/>
      <c r="E26" s="10"/>
      <c r="F26" s="10">
        <v>338.3</v>
      </c>
      <c r="G26" s="10"/>
      <c r="H26" s="10">
        <v>338.3</v>
      </c>
      <c r="I26" s="10"/>
      <c r="J26" s="10">
        <v>338.3</v>
      </c>
      <c r="K26" s="10"/>
      <c r="L26" s="10"/>
      <c r="M26" s="10"/>
      <c r="N26" s="10"/>
      <c r="O26" s="10"/>
      <c r="P26" s="10"/>
      <c r="Q26" s="10"/>
      <c r="R26" s="25" t="s">
        <v>42</v>
      </c>
      <c r="S26" s="26">
        <v>350</v>
      </c>
    </row>
    <row r="27" spans="1:19" ht="15.75">
      <c r="A27" s="29"/>
      <c r="B27" s="27" t="s">
        <v>15</v>
      </c>
      <c r="C27" s="10">
        <f t="shared" ref="C27:Q27" si="16">C5+C8+C11+C15+C16+C19+C20+C21+C22+C23+C24+C25+C26</f>
        <v>8507</v>
      </c>
      <c r="D27" s="10">
        <f t="shared" si="16"/>
        <v>0</v>
      </c>
      <c r="E27" s="10">
        <f t="shared" si="16"/>
        <v>15407.5</v>
      </c>
      <c r="F27" s="10">
        <f t="shared" si="16"/>
        <v>4476.1000000000004</v>
      </c>
      <c r="G27" s="10">
        <f t="shared" si="16"/>
        <v>5749.53</v>
      </c>
      <c r="H27" s="10">
        <f t="shared" si="16"/>
        <v>3190.7000000000003</v>
      </c>
      <c r="I27" s="10">
        <f t="shared" si="16"/>
        <v>0</v>
      </c>
      <c r="J27" s="10">
        <f t="shared" si="16"/>
        <v>3030.6000000000004</v>
      </c>
      <c r="K27" s="10">
        <f t="shared" si="16"/>
        <v>0</v>
      </c>
      <c r="L27" s="10">
        <f t="shared" si="16"/>
        <v>1140</v>
      </c>
      <c r="M27" s="10">
        <f t="shared" si="16"/>
        <v>0</v>
      </c>
      <c r="N27" s="10">
        <f t="shared" si="16"/>
        <v>1140</v>
      </c>
      <c r="O27" s="10">
        <f t="shared" si="16"/>
        <v>0</v>
      </c>
      <c r="P27" s="10">
        <f t="shared" si="16"/>
        <v>1140</v>
      </c>
      <c r="Q27" s="10">
        <f t="shared" si="16"/>
        <v>0</v>
      </c>
    </row>
  </sheetData>
  <mergeCells count="15">
    <mergeCell ref="J3:K3"/>
    <mergeCell ref="L3:M3"/>
    <mergeCell ref="N3:O3"/>
    <mergeCell ref="P3:Q3"/>
    <mergeCell ref="C2:Q2"/>
    <mergeCell ref="A5:A6"/>
    <mergeCell ref="A8:A10"/>
    <mergeCell ref="A11:A13"/>
    <mergeCell ref="A16:A18"/>
    <mergeCell ref="A1:I1"/>
    <mergeCell ref="A2:A4"/>
    <mergeCell ref="B2:B4"/>
    <mergeCell ref="C3:E3"/>
    <mergeCell ref="F3:G3"/>
    <mergeCell ref="H3:I3"/>
  </mergeCells>
  <pageMargins left="0.27559055118110237" right="0.15748031496062992" top="0.39370078740157483" bottom="0.39370078740157483" header="0.19685039370078741" footer="0.15748031496062992"/>
  <pageSetup paperSize="9" scale="74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1"/>
  <sheetViews>
    <sheetView topLeftCell="A11" workbookViewId="0">
      <selection activeCell="Q11" sqref="A1:Q11"/>
    </sheetView>
  </sheetViews>
  <sheetFormatPr defaultRowHeight="15"/>
  <cols>
    <col min="1" max="1" width="3.85546875" style="1" customWidth="1"/>
    <col min="2" max="2" width="38.5703125" style="1" customWidth="1"/>
    <col min="3" max="3" width="10" style="12" customWidth="1"/>
    <col min="4" max="4" width="7.85546875" style="12" customWidth="1"/>
    <col min="5" max="5" width="10" style="12" customWidth="1"/>
    <col min="6" max="6" width="8.28515625" style="12" customWidth="1"/>
    <col min="7" max="7" width="10.5703125" style="12" customWidth="1"/>
    <col min="8" max="8" width="10" style="12" customWidth="1"/>
    <col min="9" max="9" width="7.85546875" style="12" customWidth="1"/>
    <col min="10" max="10" width="10.28515625" style="25" customWidth="1"/>
    <col min="11" max="11" width="7.85546875" style="43" customWidth="1"/>
    <col min="12" max="12" width="9.140625" style="1"/>
    <col min="13" max="13" width="7.85546875" style="1" customWidth="1"/>
    <col min="14" max="14" width="9.140625" style="1"/>
    <col min="15" max="15" width="7.85546875" style="1" customWidth="1"/>
    <col min="16" max="16" width="9.140625" style="1"/>
    <col min="17" max="17" width="7.85546875" style="1" customWidth="1"/>
    <col min="18" max="18" width="6" style="14" customWidth="1"/>
    <col min="19" max="19" width="9.140625" style="15"/>
    <col min="20" max="16384" width="9.140625" style="1"/>
  </cols>
  <sheetData>
    <row r="1" spans="1:19" ht="82.5" customHeight="1">
      <c r="A1" s="63" t="s">
        <v>84</v>
      </c>
      <c r="B1" s="64"/>
      <c r="C1" s="64"/>
      <c r="D1" s="64"/>
      <c r="E1" s="64"/>
      <c r="F1" s="64"/>
      <c r="G1" s="64"/>
      <c r="H1" s="64"/>
      <c r="I1" s="64"/>
    </row>
    <row r="2" spans="1:19" ht="15.75" customHeight="1">
      <c r="A2" s="65" t="s">
        <v>22</v>
      </c>
      <c r="B2" s="66" t="s">
        <v>21</v>
      </c>
      <c r="C2" s="65" t="s">
        <v>0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19" ht="15.75">
      <c r="A3" s="65"/>
      <c r="B3" s="66"/>
      <c r="C3" s="52" t="s">
        <v>17</v>
      </c>
      <c r="D3" s="52"/>
      <c r="E3" s="52"/>
      <c r="F3" s="52" t="s">
        <v>16</v>
      </c>
      <c r="G3" s="52"/>
      <c r="H3" s="52" t="s">
        <v>18</v>
      </c>
      <c r="I3" s="52"/>
      <c r="J3" s="52" t="s">
        <v>78</v>
      </c>
      <c r="K3" s="52"/>
      <c r="L3" s="65" t="s">
        <v>79</v>
      </c>
      <c r="M3" s="65"/>
      <c r="N3" s="65" t="s">
        <v>80</v>
      </c>
      <c r="O3" s="65"/>
      <c r="P3" s="65" t="s">
        <v>81</v>
      </c>
      <c r="Q3" s="65"/>
    </row>
    <row r="4" spans="1:19" ht="15.75">
      <c r="A4" s="65"/>
      <c r="B4" s="66"/>
      <c r="C4" s="24" t="s">
        <v>19</v>
      </c>
      <c r="D4" s="9" t="s">
        <v>23</v>
      </c>
      <c r="E4" s="9" t="s">
        <v>20</v>
      </c>
      <c r="F4" s="36" t="s">
        <v>19</v>
      </c>
      <c r="G4" s="36" t="s">
        <v>20</v>
      </c>
      <c r="H4" s="33" t="s">
        <v>19</v>
      </c>
      <c r="I4" s="33" t="s">
        <v>20</v>
      </c>
      <c r="J4" s="33" t="s">
        <v>19</v>
      </c>
      <c r="K4" s="33" t="s">
        <v>20</v>
      </c>
      <c r="L4" s="8" t="s">
        <v>19</v>
      </c>
      <c r="M4" s="8" t="s">
        <v>20</v>
      </c>
      <c r="N4" s="8" t="s">
        <v>19</v>
      </c>
      <c r="O4" s="8" t="s">
        <v>20</v>
      </c>
      <c r="P4" s="8" t="s">
        <v>19</v>
      </c>
      <c r="Q4" s="8" t="s">
        <v>20</v>
      </c>
    </row>
    <row r="5" spans="1:19" ht="78.75" customHeight="1">
      <c r="A5" s="3" t="s">
        <v>1</v>
      </c>
      <c r="B5" s="4" t="s">
        <v>64</v>
      </c>
      <c r="C5" s="10">
        <v>0</v>
      </c>
      <c r="D5" s="10">
        <v>0</v>
      </c>
      <c r="E5" s="10">
        <v>0</v>
      </c>
      <c r="F5" s="10">
        <v>60</v>
      </c>
      <c r="G5" s="10">
        <v>0</v>
      </c>
      <c r="H5" s="10">
        <v>60</v>
      </c>
      <c r="I5" s="10">
        <v>0</v>
      </c>
      <c r="J5" s="10">
        <v>60</v>
      </c>
      <c r="K5" s="10">
        <v>0</v>
      </c>
      <c r="L5" s="6">
        <v>60</v>
      </c>
      <c r="M5" s="6">
        <v>0</v>
      </c>
      <c r="N5" s="6">
        <v>60</v>
      </c>
      <c r="O5" s="6">
        <v>0</v>
      </c>
      <c r="P5" s="6">
        <v>60</v>
      </c>
      <c r="Q5" s="6">
        <v>0</v>
      </c>
      <c r="R5" s="14" t="s">
        <v>42</v>
      </c>
      <c r="S5" s="15" t="s">
        <v>65</v>
      </c>
    </row>
    <row r="6" spans="1:19" ht="95.25" customHeight="1">
      <c r="A6" s="60" t="s">
        <v>8</v>
      </c>
      <c r="B6" s="4" t="s">
        <v>66</v>
      </c>
      <c r="C6" s="10">
        <f t="shared" ref="C6:I6" si="0">SUM(C7:C7)</f>
        <v>118.3772</v>
      </c>
      <c r="D6" s="10">
        <f t="shared" si="0"/>
        <v>0</v>
      </c>
      <c r="E6" s="10">
        <f t="shared" si="0"/>
        <v>0</v>
      </c>
      <c r="F6" s="10">
        <f t="shared" si="0"/>
        <v>65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ref="J6" si="1">SUM(J7:J7)</f>
        <v>0</v>
      </c>
      <c r="K6" s="10">
        <f t="shared" ref="K6" si="2">SUM(K7:K7)</f>
        <v>0</v>
      </c>
      <c r="L6" s="6">
        <f t="shared" ref="L6" si="3">SUM(L7:L7)</f>
        <v>0</v>
      </c>
      <c r="M6" s="6">
        <f t="shared" ref="M6" si="4">SUM(M7:M7)</f>
        <v>0</v>
      </c>
      <c r="N6" s="6">
        <f t="shared" ref="N6" si="5">SUM(N7:N7)</f>
        <v>0</v>
      </c>
      <c r="O6" s="6">
        <f t="shared" ref="O6" si="6">SUM(O7:O7)</f>
        <v>0</v>
      </c>
      <c r="P6" s="6">
        <f t="shared" ref="P6" si="7">SUM(P7:P7)</f>
        <v>0</v>
      </c>
      <c r="Q6" s="6">
        <f t="shared" ref="Q6" si="8">SUM(Q7:Q7)</f>
        <v>0</v>
      </c>
      <c r="R6" s="14" t="s">
        <v>68</v>
      </c>
      <c r="S6" s="15" t="s">
        <v>69</v>
      </c>
    </row>
    <row r="7" spans="1:19" ht="97.5" customHeight="1">
      <c r="A7" s="60"/>
      <c r="B7" s="5" t="s">
        <v>67</v>
      </c>
      <c r="C7" s="11">
        <v>118.3772</v>
      </c>
      <c r="D7" s="11">
        <v>0</v>
      </c>
      <c r="E7" s="11">
        <v>0</v>
      </c>
      <c r="F7" s="11">
        <v>65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7">
        <v>0</v>
      </c>
      <c r="M7" s="11">
        <v>0</v>
      </c>
      <c r="N7" s="7">
        <v>0</v>
      </c>
      <c r="O7" s="11">
        <v>0</v>
      </c>
      <c r="P7" s="7">
        <v>0</v>
      </c>
      <c r="Q7" s="11">
        <v>0</v>
      </c>
    </row>
    <row r="8" spans="1:19" ht="97.5" customHeight="1">
      <c r="A8" s="13" t="s">
        <v>11</v>
      </c>
      <c r="B8" s="4" t="s">
        <v>70</v>
      </c>
      <c r="C8" s="10">
        <v>100</v>
      </c>
      <c r="D8" s="10">
        <v>0</v>
      </c>
      <c r="E8" s="10">
        <v>0</v>
      </c>
      <c r="F8" s="10">
        <v>220</v>
      </c>
      <c r="G8" s="10">
        <v>0</v>
      </c>
      <c r="H8" s="10">
        <v>150</v>
      </c>
      <c r="I8" s="10">
        <v>0</v>
      </c>
      <c r="J8" s="10">
        <v>150</v>
      </c>
      <c r="K8" s="10">
        <v>0</v>
      </c>
      <c r="L8" s="6">
        <v>100</v>
      </c>
      <c r="M8" s="6">
        <v>0</v>
      </c>
      <c r="N8" s="6">
        <v>100</v>
      </c>
      <c r="O8" s="6">
        <v>0</v>
      </c>
      <c r="P8" s="6">
        <v>100</v>
      </c>
      <c r="Q8" s="6">
        <v>0</v>
      </c>
      <c r="R8" s="14" t="s">
        <v>41</v>
      </c>
      <c r="S8" s="15" t="s">
        <v>71</v>
      </c>
    </row>
    <row r="9" spans="1:19" ht="190.5" customHeight="1">
      <c r="A9" s="61" t="s">
        <v>13</v>
      </c>
      <c r="B9" s="4" t="s">
        <v>72</v>
      </c>
      <c r="C9" s="10">
        <f>C10</f>
        <v>0</v>
      </c>
      <c r="D9" s="10">
        <f t="shared" ref="D9:Q9" si="9">D10</f>
        <v>0</v>
      </c>
      <c r="E9" s="10">
        <f t="shared" si="9"/>
        <v>2250.4</v>
      </c>
      <c r="F9" s="10">
        <f t="shared" si="9"/>
        <v>0</v>
      </c>
      <c r="G9" s="10">
        <f t="shared" si="9"/>
        <v>1219.5999999999999</v>
      </c>
      <c r="H9" s="10">
        <f t="shared" si="9"/>
        <v>0</v>
      </c>
      <c r="I9" s="10">
        <f t="shared" si="9"/>
        <v>0</v>
      </c>
      <c r="J9" s="10">
        <f t="shared" si="9"/>
        <v>0</v>
      </c>
      <c r="K9" s="10">
        <f t="shared" si="9"/>
        <v>0</v>
      </c>
      <c r="L9" s="10">
        <f t="shared" si="9"/>
        <v>0</v>
      </c>
      <c r="M9" s="10">
        <f t="shared" si="9"/>
        <v>0</v>
      </c>
      <c r="N9" s="10">
        <f t="shared" si="9"/>
        <v>0</v>
      </c>
      <c r="O9" s="10">
        <f t="shared" si="9"/>
        <v>0</v>
      </c>
      <c r="P9" s="10">
        <f t="shared" si="9"/>
        <v>0</v>
      </c>
      <c r="Q9" s="10">
        <f t="shared" si="9"/>
        <v>0</v>
      </c>
      <c r="R9" s="14" t="s">
        <v>68</v>
      </c>
      <c r="S9" s="15" t="s">
        <v>74</v>
      </c>
    </row>
    <row r="10" spans="1:19" ht="114" customHeight="1">
      <c r="A10" s="62"/>
      <c r="B10" s="5" t="s">
        <v>73</v>
      </c>
      <c r="C10" s="11">
        <v>0</v>
      </c>
      <c r="D10" s="11">
        <v>0</v>
      </c>
      <c r="E10" s="11">
        <v>2250.4</v>
      </c>
      <c r="F10" s="11">
        <v>0</v>
      </c>
      <c r="G10" s="11">
        <v>1219.5999999999999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9" ht="15.75">
      <c r="A11" s="3"/>
      <c r="B11" s="4" t="s">
        <v>15</v>
      </c>
      <c r="C11" s="10">
        <f>C5+C6+C8+C9</f>
        <v>218.37720000000002</v>
      </c>
      <c r="D11" s="10">
        <f t="shared" ref="D11:I11" si="10">D5+D6+D8+D9</f>
        <v>0</v>
      </c>
      <c r="E11" s="10">
        <f t="shared" si="10"/>
        <v>2250.4</v>
      </c>
      <c r="F11" s="10">
        <f t="shared" si="10"/>
        <v>345</v>
      </c>
      <c r="G11" s="10">
        <f t="shared" si="10"/>
        <v>1219.5999999999999</v>
      </c>
      <c r="H11" s="10">
        <f t="shared" si="10"/>
        <v>210</v>
      </c>
      <c r="I11" s="10">
        <f t="shared" si="10"/>
        <v>0</v>
      </c>
      <c r="J11" s="10">
        <f t="shared" ref="J11:Q11" si="11">J5+J6+J8+J9</f>
        <v>210</v>
      </c>
      <c r="K11" s="10">
        <f t="shared" si="11"/>
        <v>0</v>
      </c>
      <c r="L11" s="10">
        <f t="shared" si="11"/>
        <v>160</v>
      </c>
      <c r="M11" s="10">
        <f t="shared" si="11"/>
        <v>0</v>
      </c>
      <c r="N11" s="10">
        <f t="shared" si="11"/>
        <v>160</v>
      </c>
      <c r="O11" s="10">
        <f t="shared" si="11"/>
        <v>0</v>
      </c>
      <c r="P11" s="10">
        <f t="shared" si="11"/>
        <v>160</v>
      </c>
      <c r="Q11" s="10">
        <f t="shared" si="11"/>
        <v>0</v>
      </c>
    </row>
  </sheetData>
  <mergeCells count="13">
    <mergeCell ref="J3:K3"/>
    <mergeCell ref="L3:M3"/>
    <mergeCell ref="N3:O3"/>
    <mergeCell ref="P3:Q3"/>
    <mergeCell ref="C2:Q2"/>
    <mergeCell ref="A6:A7"/>
    <mergeCell ref="A9:A10"/>
    <mergeCell ref="A1:I1"/>
    <mergeCell ref="A2:A4"/>
    <mergeCell ref="B2:B4"/>
    <mergeCell ref="C3:E3"/>
    <mergeCell ref="F3:G3"/>
    <mergeCell ref="H3:I3"/>
  </mergeCells>
  <pageMargins left="0.39370078740157483" right="0.23622047244094491" top="0.38" bottom="0.38" header="0.15748031496062992" footer="0.15748031496062992"/>
  <pageSetup paperSize="9" scale="8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"/>
  <sheetViews>
    <sheetView tabSelected="1" workbookViewId="0">
      <selection activeCell="U8" sqref="A1:U8"/>
    </sheetView>
  </sheetViews>
  <sheetFormatPr defaultRowHeight="15"/>
  <cols>
    <col min="1" max="1" width="7.7109375" customWidth="1"/>
    <col min="2" max="2" width="10.85546875" customWidth="1"/>
    <col min="3" max="3" width="11.7109375" customWidth="1"/>
    <col min="4" max="4" width="8.28515625" customWidth="1"/>
    <col min="5" max="5" width="11.7109375" customWidth="1"/>
    <col min="6" max="6" width="10.28515625" customWidth="1"/>
    <col min="7" max="7" width="7.85546875" customWidth="1"/>
    <col min="8" max="8" width="9.85546875" customWidth="1"/>
    <col min="9" max="9" width="10.85546875" customWidth="1"/>
    <col min="10" max="10" width="8.28515625" customWidth="1"/>
    <col min="11" max="11" width="6.5703125" customWidth="1"/>
    <col min="12" max="12" width="10.85546875" customWidth="1"/>
    <col min="13" max="13" width="8.28515625" customWidth="1"/>
    <col min="14" max="14" width="6.5703125" customWidth="1"/>
    <col min="15" max="15" width="10.7109375" customWidth="1"/>
    <col min="16" max="16" width="6.5703125" customWidth="1"/>
    <col min="17" max="17" width="10.5703125" customWidth="1"/>
    <col min="18" max="18" width="6.5703125" customWidth="1"/>
    <col min="19" max="19" width="10.28515625" customWidth="1"/>
    <col min="20" max="20" width="6.5703125" customWidth="1"/>
    <col min="21" max="21" width="11.140625" customWidth="1"/>
  </cols>
  <sheetData>
    <row r="1" spans="1:21" ht="70.5" customHeight="1">
      <c r="A1" s="67" t="s">
        <v>97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21" s="1" customFormat="1" ht="31.5" customHeight="1">
      <c r="A2" s="65" t="s">
        <v>77</v>
      </c>
      <c r="B2" s="66" t="s">
        <v>76</v>
      </c>
      <c r="C2" s="69" t="s">
        <v>0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1"/>
      <c r="U2" s="23" t="s">
        <v>85</v>
      </c>
    </row>
    <row r="3" spans="1:21" s="1" customFormat="1" ht="19.5" customHeight="1">
      <c r="A3" s="65"/>
      <c r="B3" s="66"/>
      <c r="C3" s="52" t="s">
        <v>17</v>
      </c>
      <c r="D3" s="52"/>
      <c r="E3" s="52"/>
      <c r="F3" s="65" t="s">
        <v>16</v>
      </c>
      <c r="G3" s="65"/>
      <c r="H3" s="65"/>
      <c r="I3" s="52" t="s">
        <v>18</v>
      </c>
      <c r="J3" s="52"/>
      <c r="K3" s="52"/>
      <c r="L3" s="52" t="s">
        <v>78</v>
      </c>
      <c r="M3" s="52"/>
      <c r="N3" s="52"/>
      <c r="O3" s="65" t="s">
        <v>79</v>
      </c>
      <c r="P3" s="65"/>
      <c r="Q3" s="65" t="s">
        <v>80</v>
      </c>
      <c r="R3" s="65"/>
      <c r="S3" s="65" t="s">
        <v>81</v>
      </c>
      <c r="T3" s="65"/>
      <c r="U3" s="22"/>
    </row>
    <row r="4" spans="1:21" s="1" customFormat="1" ht="27.75" customHeight="1">
      <c r="A4" s="65"/>
      <c r="B4" s="66"/>
      <c r="C4" s="9" t="s">
        <v>19</v>
      </c>
      <c r="D4" s="9" t="s">
        <v>23</v>
      </c>
      <c r="E4" s="9" t="s">
        <v>20</v>
      </c>
      <c r="F4" s="2" t="s">
        <v>19</v>
      </c>
      <c r="G4" s="33" t="s">
        <v>23</v>
      </c>
      <c r="H4" s="2" t="s">
        <v>20</v>
      </c>
      <c r="I4" s="33" t="s">
        <v>19</v>
      </c>
      <c r="J4" s="33" t="s">
        <v>23</v>
      </c>
      <c r="K4" s="33" t="s">
        <v>20</v>
      </c>
      <c r="L4" s="33" t="s">
        <v>19</v>
      </c>
      <c r="M4" s="33" t="s">
        <v>23</v>
      </c>
      <c r="N4" s="33" t="s">
        <v>20</v>
      </c>
      <c r="O4" s="8" t="s">
        <v>19</v>
      </c>
      <c r="P4" s="8" t="s">
        <v>20</v>
      </c>
      <c r="Q4" s="8" t="s">
        <v>19</v>
      </c>
      <c r="R4" s="8" t="s">
        <v>20</v>
      </c>
      <c r="S4" s="8" t="s">
        <v>19</v>
      </c>
      <c r="T4" s="8" t="s">
        <v>20</v>
      </c>
      <c r="U4" s="22"/>
    </row>
    <row r="5" spans="1:21">
      <c r="A5" s="17">
        <v>1</v>
      </c>
      <c r="B5" s="21">
        <f>SUM(F5:H5)</f>
        <v>3322.3119999999999</v>
      </c>
      <c r="C5" s="18">
        <f>'1'!C23</f>
        <v>2141.6999999999998</v>
      </c>
      <c r="D5" s="18">
        <f>'1'!D23</f>
        <v>45.2</v>
      </c>
      <c r="E5" s="18">
        <f>'1'!E23</f>
        <v>2223.1</v>
      </c>
      <c r="F5" s="18">
        <f>'1'!F23</f>
        <v>1771.8600000000001</v>
      </c>
      <c r="G5" s="18">
        <f>'1'!G23</f>
        <v>68.8</v>
      </c>
      <c r="H5" s="18">
        <f>'1'!H23</f>
        <v>1481.652</v>
      </c>
      <c r="I5" s="44">
        <f>'1'!I23</f>
        <v>1751.3</v>
      </c>
      <c r="J5" s="44">
        <f>'1'!J23</f>
        <v>75.400000000000006</v>
      </c>
      <c r="K5" s="44">
        <f>'1'!K23</f>
        <v>0</v>
      </c>
      <c r="L5" s="44">
        <f>'1'!L23</f>
        <v>1881</v>
      </c>
      <c r="M5" s="44">
        <f>'1'!M23</f>
        <v>82.9</v>
      </c>
      <c r="N5" s="44">
        <f>'1'!N23</f>
        <v>0</v>
      </c>
      <c r="O5" s="18">
        <f>'1'!O23</f>
        <v>2800</v>
      </c>
      <c r="P5" s="18">
        <f>'1'!P23</f>
        <v>0</v>
      </c>
      <c r="Q5" s="18">
        <f>'1'!Q23</f>
        <v>2800</v>
      </c>
      <c r="R5" s="18">
        <f>'1'!R23</f>
        <v>0</v>
      </c>
      <c r="S5" s="18">
        <f>'1'!S23</f>
        <v>2800</v>
      </c>
      <c r="T5" s="18">
        <f>'1'!T23</f>
        <v>0</v>
      </c>
      <c r="U5" s="21">
        <f>SUM(C5:T5)</f>
        <v>19922.912</v>
      </c>
    </row>
    <row r="6" spans="1:21">
      <c r="A6" s="17">
        <v>2</v>
      </c>
      <c r="B6" s="21">
        <f t="shared" ref="B6:B7" si="0">SUM(F6:H6)</f>
        <v>10225.630000000001</v>
      </c>
      <c r="C6" s="18">
        <f>'2'!C27</f>
        <v>8507</v>
      </c>
      <c r="D6" s="18">
        <f>'2'!D27</f>
        <v>0</v>
      </c>
      <c r="E6" s="18">
        <f>'2'!E27</f>
        <v>15407.5</v>
      </c>
      <c r="F6" s="18">
        <f>'2'!F27</f>
        <v>4476.1000000000004</v>
      </c>
      <c r="G6" s="18"/>
      <c r="H6" s="18">
        <f>'2'!G27</f>
        <v>5749.53</v>
      </c>
      <c r="I6" s="44">
        <f>'2'!H27</f>
        <v>3190.7000000000003</v>
      </c>
      <c r="J6" s="44"/>
      <c r="K6" s="44">
        <f>'2'!I27</f>
        <v>0</v>
      </c>
      <c r="L6" s="44">
        <f>'2'!J27</f>
        <v>3030.6000000000004</v>
      </c>
      <c r="M6" s="44"/>
      <c r="N6" s="44">
        <f>'2'!K27</f>
        <v>0</v>
      </c>
      <c r="O6" s="18">
        <f>'2'!L27</f>
        <v>1140</v>
      </c>
      <c r="P6" s="18">
        <f>'2'!M27</f>
        <v>0</v>
      </c>
      <c r="Q6" s="18">
        <f>'2'!N27</f>
        <v>1140</v>
      </c>
      <c r="R6" s="18">
        <f>'2'!O27</f>
        <v>0</v>
      </c>
      <c r="S6" s="18">
        <f>'2'!P27</f>
        <v>1140</v>
      </c>
      <c r="T6" s="18">
        <f>'2'!Q27</f>
        <v>0</v>
      </c>
      <c r="U6" s="21">
        <f t="shared" ref="U6:U7" si="1">SUM(C6:T6)</f>
        <v>43781.429999999993</v>
      </c>
    </row>
    <row r="7" spans="1:21">
      <c r="A7" s="17">
        <v>3</v>
      </c>
      <c r="B7" s="21">
        <f t="shared" si="0"/>
        <v>1564.6</v>
      </c>
      <c r="C7" s="18">
        <f>'3'!C11</f>
        <v>218.37720000000002</v>
      </c>
      <c r="D7" s="18">
        <f>'3'!D11</f>
        <v>0</v>
      </c>
      <c r="E7" s="18">
        <f>'3'!E11</f>
        <v>2250.4</v>
      </c>
      <c r="F7" s="18">
        <f>'3'!F11</f>
        <v>345</v>
      </c>
      <c r="G7" s="18"/>
      <c r="H7" s="18">
        <f>'3'!G11</f>
        <v>1219.5999999999999</v>
      </c>
      <c r="I7" s="44">
        <f>'3'!H11</f>
        <v>210</v>
      </c>
      <c r="J7" s="44"/>
      <c r="K7" s="44">
        <f>'3'!I11</f>
        <v>0</v>
      </c>
      <c r="L7" s="44">
        <f>'3'!J11</f>
        <v>210</v>
      </c>
      <c r="M7" s="44"/>
      <c r="N7" s="44">
        <f>'3'!K11</f>
        <v>0</v>
      </c>
      <c r="O7" s="18">
        <f>'3'!L11</f>
        <v>160</v>
      </c>
      <c r="P7" s="18">
        <f>'3'!M11</f>
        <v>0</v>
      </c>
      <c r="Q7" s="18">
        <f>'3'!N11</f>
        <v>160</v>
      </c>
      <c r="R7" s="18">
        <f>'3'!O11</f>
        <v>0</v>
      </c>
      <c r="S7" s="18">
        <f>'3'!P11</f>
        <v>160</v>
      </c>
      <c r="T7" s="18">
        <f>'3'!Q11</f>
        <v>0</v>
      </c>
      <c r="U7" s="21">
        <f t="shared" si="1"/>
        <v>4933.3771999999999</v>
      </c>
    </row>
    <row r="8" spans="1:21" s="16" customFormat="1">
      <c r="A8" s="19" t="s">
        <v>75</v>
      </c>
      <c r="B8" s="20">
        <f>SUM(B5:B7)</f>
        <v>15112.542000000001</v>
      </c>
      <c r="C8" s="20">
        <f>SUM(C5:C7)</f>
        <v>10867.077200000002</v>
      </c>
      <c r="D8" s="20">
        <f t="shared" ref="D8:K8" si="2">SUM(D5:D7)</f>
        <v>45.2</v>
      </c>
      <c r="E8" s="20">
        <f t="shared" si="2"/>
        <v>19881</v>
      </c>
      <c r="F8" s="20">
        <f t="shared" si="2"/>
        <v>6592.9600000000009</v>
      </c>
      <c r="G8" s="20">
        <f t="shared" si="2"/>
        <v>68.8</v>
      </c>
      <c r="H8" s="20">
        <f t="shared" si="2"/>
        <v>8450.7819999999992</v>
      </c>
      <c r="I8" s="45">
        <f t="shared" si="2"/>
        <v>5152</v>
      </c>
      <c r="J8" s="45">
        <f t="shared" si="2"/>
        <v>75.400000000000006</v>
      </c>
      <c r="K8" s="45">
        <f t="shared" si="2"/>
        <v>0</v>
      </c>
      <c r="L8" s="45">
        <f t="shared" ref="L8:T8" si="3">SUM(L5:L7)</f>
        <v>5121.6000000000004</v>
      </c>
      <c r="M8" s="45">
        <f t="shared" si="3"/>
        <v>82.9</v>
      </c>
      <c r="N8" s="45">
        <f t="shared" si="3"/>
        <v>0</v>
      </c>
      <c r="O8" s="20">
        <f t="shared" si="3"/>
        <v>4100</v>
      </c>
      <c r="P8" s="20">
        <f t="shared" si="3"/>
        <v>0</v>
      </c>
      <c r="Q8" s="20">
        <f t="shared" si="3"/>
        <v>4100</v>
      </c>
      <c r="R8" s="20">
        <f t="shared" si="3"/>
        <v>0</v>
      </c>
      <c r="S8" s="20">
        <f t="shared" si="3"/>
        <v>4100</v>
      </c>
      <c r="T8" s="20">
        <f t="shared" si="3"/>
        <v>0</v>
      </c>
      <c r="U8" s="20">
        <f>SUM(U5:U7)</f>
        <v>68637.719199999992</v>
      </c>
    </row>
  </sheetData>
  <mergeCells count="11">
    <mergeCell ref="L3:N3"/>
    <mergeCell ref="O3:P3"/>
    <mergeCell ref="Q3:R3"/>
    <mergeCell ref="S3:T3"/>
    <mergeCell ref="C2:T2"/>
    <mergeCell ref="A1:K1"/>
    <mergeCell ref="A2:A4"/>
    <mergeCell ref="B2:B4"/>
    <mergeCell ref="C3:E3"/>
    <mergeCell ref="F3:H3"/>
    <mergeCell ref="I3:K3"/>
  </mergeCells>
  <pageMargins left="0.39370078740157483" right="0.15748031496062992" top="0.47244094488188981" bottom="0.27559055118110237" header="0.43307086614173229" footer="0.31496062992125984"/>
  <pageSetup paperSize="9" scale="73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67" t="s">
        <v>93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t="s">
        <v>90</v>
      </c>
    </row>
    <row r="2" spans="1:24" s="1" customFormat="1" ht="31.5" customHeight="1">
      <c r="A2" s="65" t="s">
        <v>91</v>
      </c>
      <c r="B2" s="66" t="s">
        <v>76</v>
      </c>
      <c r="C2" s="69" t="s">
        <v>0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1"/>
      <c r="U2" s="23" t="s">
        <v>85</v>
      </c>
      <c r="V2" s="75"/>
      <c r="W2" s="75"/>
      <c r="X2" s="75"/>
    </row>
    <row r="3" spans="1:24" s="1" customFormat="1" ht="19.5" customHeight="1">
      <c r="A3" s="65"/>
      <c r="B3" s="66"/>
      <c r="C3" s="52" t="s">
        <v>17</v>
      </c>
      <c r="D3" s="52"/>
      <c r="E3" s="52"/>
      <c r="F3" s="52" t="s">
        <v>16</v>
      </c>
      <c r="G3" s="52"/>
      <c r="H3" s="52"/>
      <c r="I3" s="65" t="s">
        <v>18</v>
      </c>
      <c r="J3" s="65"/>
      <c r="K3" s="65"/>
      <c r="L3" s="65" t="s">
        <v>78</v>
      </c>
      <c r="M3" s="65"/>
      <c r="N3" s="65"/>
      <c r="O3" s="65" t="s">
        <v>79</v>
      </c>
      <c r="P3" s="65"/>
      <c r="Q3" s="65" t="s">
        <v>80</v>
      </c>
      <c r="R3" s="65"/>
      <c r="S3" s="65" t="s">
        <v>81</v>
      </c>
      <c r="T3" s="65"/>
      <c r="U3" s="22"/>
      <c r="V3" s="72" t="s">
        <v>92</v>
      </c>
      <c r="W3" s="73"/>
      <c r="X3" s="74"/>
    </row>
    <row r="4" spans="1:24" s="1" customFormat="1" ht="27.75" customHeight="1">
      <c r="A4" s="65"/>
      <c r="B4" s="66"/>
      <c r="C4" s="32" t="s">
        <v>19</v>
      </c>
      <c r="D4" s="32" t="s">
        <v>23</v>
      </c>
      <c r="E4" s="32" t="s">
        <v>20</v>
      </c>
      <c r="F4" s="32" t="s">
        <v>19</v>
      </c>
      <c r="G4" s="32" t="s">
        <v>23</v>
      </c>
      <c r="H4" s="32" t="s">
        <v>20</v>
      </c>
      <c r="I4" s="31" t="s">
        <v>19</v>
      </c>
      <c r="J4" s="32" t="s">
        <v>23</v>
      </c>
      <c r="K4" s="31" t="s">
        <v>20</v>
      </c>
      <c r="L4" s="31" t="s">
        <v>19</v>
      </c>
      <c r="M4" s="32" t="s">
        <v>23</v>
      </c>
      <c r="N4" s="31" t="s">
        <v>20</v>
      </c>
      <c r="O4" s="31" t="s">
        <v>19</v>
      </c>
      <c r="P4" s="31" t="s">
        <v>20</v>
      </c>
      <c r="Q4" s="31" t="s">
        <v>19</v>
      </c>
      <c r="R4" s="31" t="s">
        <v>20</v>
      </c>
      <c r="S4" s="31" t="s">
        <v>19</v>
      </c>
      <c r="T4" s="31" t="s">
        <v>20</v>
      </c>
      <c r="U4" s="22"/>
      <c r="V4" s="31" t="s">
        <v>19</v>
      </c>
      <c r="W4" s="32" t="s">
        <v>23</v>
      </c>
      <c r="X4" s="31" t="s">
        <v>20</v>
      </c>
    </row>
    <row r="5" spans="1:24">
      <c r="A5" s="17">
        <v>1</v>
      </c>
      <c r="B5" s="21">
        <f>SUM(F5:H5)</f>
        <v>1694.8999999999999</v>
      </c>
      <c r="C5" s="18">
        <v>2141.6999999999998</v>
      </c>
      <c r="D5" s="18">
        <v>45.2</v>
      </c>
      <c r="E5" s="18">
        <v>2223.1</v>
      </c>
      <c r="F5" s="18">
        <v>1626.1</v>
      </c>
      <c r="G5" s="18">
        <v>68.8</v>
      </c>
      <c r="H5" s="18">
        <v>0</v>
      </c>
      <c r="I5" s="18">
        <v>1751.3</v>
      </c>
      <c r="J5" s="18">
        <v>75.400000000000006</v>
      </c>
      <c r="K5" s="18">
        <v>0</v>
      </c>
      <c r="L5" s="18">
        <v>1881</v>
      </c>
      <c r="M5" s="18">
        <v>82.9</v>
      </c>
      <c r="N5" s="18">
        <v>0</v>
      </c>
      <c r="O5" s="18">
        <v>2800</v>
      </c>
      <c r="P5" s="18"/>
      <c r="Q5" s="18">
        <v>2800</v>
      </c>
      <c r="R5" s="18"/>
      <c r="S5" s="18">
        <v>2800</v>
      </c>
      <c r="T5" s="18"/>
      <c r="U5" s="21">
        <f>SUM(C5:T5)</f>
        <v>18295.5</v>
      </c>
      <c r="V5" s="35">
        <f>C5+F5+I5+L5+O5+Q5+S5</f>
        <v>15800.099999999999</v>
      </c>
      <c r="W5" s="35">
        <f t="shared" ref="W5" si="0">D5+G5+J5+M5+P5+R5+T5</f>
        <v>272.3</v>
      </c>
      <c r="X5" s="35">
        <f>E5+H5+K5+N5+P5+R5+T5</f>
        <v>2223.1</v>
      </c>
    </row>
    <row r="6" spans="1:24">
      <c r="A6" s="17">
        <v>2</v>
      </c>
      <c r="B6" s="21">
        <f t="shared" ref="B6:B8" si="1">SUM(F6:H6)</f>
        <v>4921.3</v>
      </c>
      <c r="C6" s="18">
        <v>8507</v>
      </c>
      <c r="D6" s="18">
        <v>0</v>
      </c>
      <c r="E6" s="18">
        <v>15407.5</v>
      </c>
      <c r="F6" s="18">
        <v>4921.3</v>
      </c>
      <c r="G6" s="18">
        <v>0</v>
      </c>
      <c r="H6" s="18">
        <v>0</v>
      </c>
      <c r="I6" s="18">
        <v>3990.7</v>
      </c>
      <c r="J6" s="18"/>
      <c r="K6" s="18"/>
      <c r="L6" s="18">
        <v>3830.6</v>
      </c>
      <c r="M6" s="18"/>
      <c r="N6" s="18"/>
      <c r="O6" s="18">
        <v>1140</v>
      </c>
      <c r="P6" s="18"/>
      <c r="Q6" s="18">
        <v>1140</v>
      </c>
      <c r="R6" s="18"/>
      <c r="S6" s="18">
        <v>1140</v>
      </c>
      <c r="T6" s="18"/>
      <c r="U6" s="21">
        <f>SUM(C6:T6)</f>
        <v>40077.1</v>
      </c>
      <c r="V6" s="35">
        <f t="shared" ref="V6:V7" si="2">C6+F6+I6+L6+O6+Q6+S6</f>
        <v>24669.599999999999</v>
      </c>
      <c r="W6" s="35">
        <f t="shared" ref="W6:W7" si="3">D6+G6+J6+M6+P6+R6+T6</f>
        <v>0</v>
      </c>
      <c r="X6" s="35">
        <f t="shared" ref="X6:X7" si="4">E6+H6+K6+N6+P6+R6+T6</f>
        <v>15407.5</v>
      </c>
    </row>
    <row r="7" spans="1:24">
      <c r="A7" s="17">
        <v>3</v>
      </c>
      <c r="B7" s="21">
        <f t="shared" si="1"/>
        <v>275</v>
      </c>
      <c r="C7" s="18">
        <v>218.4</v>
      </c>
      <c r="D7" s="18">
        <v>0</v>
      </c>
      <c r="E7" s="18">
        <v>2250.4</v>
      </c>
      <c r="F7" s="18">
        <v>275</v>
      </c>
      <c r="G7" s="18">
        <v>0</v>
      </c>
      <c r="H7" s="18">
        <v>0</v>
      </c>
      <c r="I7" s="18">
        <v>210</v>
      </c>
      <c r="J7" s="18"/>
      <c r="K7" s="18"/>
      <c r="L7" s="18">
        <v>210</v>
      </c>
      <c r="M7" s="18"/>
      <c r="N7" s="18"/>
      <c r="O7" s="18">
        <v>160</v>
      </c>
      <c r="P7" s="18"/>
      <c r="Q7" s="18">
        <v>160</v>
      </c>
      <c r="R7" s="18"/>
      <c r="S7" s="18">
        <v>160</v>
      </c>
      <c r="T7" s="18"/>
      <c r="U7" s="21">
        <f t="shared" ref="U7" si="5">SUM(C7:T7)</f>
        <v>3643.8</v>
      </c>
      <c r="V7" s="35">
        <f t="shared" si="2"/>
        <v>1393.4</v>
      </c>
      <c r="W7" s="35">
        <f t="shared" si="3"/>
        <v>0</v>
      </c>
      <c r="X7" s="35">
        <f t="shared" si="4"/>
        <v>2250.4</v>
      </c>
    </row>
    <row r="8" spans="1:24" s="16" customFormat="1">
      <c r="A8" s="19" t="s">
        <v>75</v>
      </c>
      <c r="B8" s="20">
        <f t="shared" si="1"/>
        <v>6891.2</v>
      </c>
      <c r="C8" s="20">
        <f>SUM(C5:C7)</f>
        <v>10867.1</v>
      </c>
      <c r="D8" s="20">
        <f t="shared" ref="D8:E8" si="6">SUM(D5:D7)</f>
        <v>45.2</v>
      </c>
      <c r="E8" s="20">
        <f t="shared" si="6"/>
        <v>19881</v>
      </c>
      <c r="F8" s="20">
        <f>SUM(F5:F7)</f>
        <v>6822.4</v>
      </c>
      <c r="G8" s="20">
        <f t="shared" ref="G8:X8" si="7">SUM(G5:G7)</f>
        <v>68.8</v>
      </c>
      <c r="H8" s="20">
        <f t="shared" si="7"/>
        <v>0</v>
      </c>
      <c r="I8" s="20">
        <f t="shared" si="7"/>
        <v>5952</v>
      </c>
      <c r="J8" s="20">
        <f t="shared" si="7"/>
        <v>75.400000000000006</v>
      </c>
      <c r="K8" s="20">
        <f t="shared" si="7"/>
        <v>0</v>
      </c>
      <c r="L8" s="20">
        <f t="shared" si="7"/>
        <v>5921.6</v>
      </c>
      <c r="M8" s="20">
        <f t="shared" si="7"/>
        <v>82.9</v>
      </c>
      <c r="N8" s="20">
        <f t="shared" si="7"/>
        <v>0</v>
      </c>
      <c r="O8" s="20">
        <f t="shared" si="7"/>
        <v>4100</v>
      </c>
      <c r="P8" s="20">
        <f t="shared" si="7"/>
        <v>0</v>
      </c>
      <c r="Q8" s="20">
        <f t="shared" si="7"/>
        <v>4100</v>
      </c>
      <c r="R8" s="20">
        <f t="shared" si="7"/>
        <v>0</v>
      </c>
      <c r="S8" s="20">
        <f t="shared" si="7"/>
        <v>4100</v>
      </c>
      <c r="T8" s="20">
        <f t="shared" si="7"/>
        <v>0</v>
      </c>
      <c r="U8" s="20">
        <f>SUM(U5:U7)</f>
        <v>62016.4</v>
      </c>
      <c r="V8" s="20">
        <f t="shared" si="7"/>
        <v>41863.1</v>
      </c>
      <c r="W8" s="20">
        <f t="shared" si="7"/>
        <v>272.3</v>
      </c>
      <c r="X8" s="20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2015-06-18T13:34:10Z</dcterms:modified>
</cp:coreProperties>
</file>