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" sheetId="1" r:id="rId1"/>
    <sheet name="2" sheetId="2" r:id="rId2"/>
    <sheet name="3" sheetId="3" r:id="rId3"/>
  </sheets>
  <calcPr calcId="125725"/>
</workbook>
</file>

<file path=xl/calcChain.xml><?xml version="1.0" encoding="utf-8"?>
<calcChain xmlns="http://schemas.openxmlformats.org/spreadsheetml/2006/main">
  <c r="G16" i="2"/>
  <c r="F16"/>
  <c r="F18"/>
  <c r="F24"/>
  <c r="F11"/>
  <c r="G11"/>
  <c r="F5" l="1"/>
  <c r="F17" i="1"/>
  <c r="J5" i="2"/>
  <c r="H5"/>
  <c r="J8"/>
  <c r="H8"/>
  <c r="F8"/>
  <c r="M20" i="1"/>
  <c r="M13"/>
  <c r="M5"/>
  <c r="J13"/>
  <c r="J5"/>
  <c r="G13"/>
  <c r="G5"/>
  <c r="C16"/>
  <c r="C12"/>
  <c r="C5" s="1"/>
  <c r="C5" i="2"/>
  <c r="C11"/>
  <c r="C12"/>
  <c r="J20" i="1" l="1"/>
  <c r="G20"/>
  <c r="Q9" i="3"/>
  <c r="P9"/>
  <c r="Q6"/>
  <c r="Q11" s="1"/>
  <c r="P6"/>
  <c r="O9"/>
  <c r="N9"/>
  <c r="O6"/>
  <c r="O11" s="1"/>
  <c r="N6"/>
  <c r="M9"/>
  <c r="L9"/>
  <c r="M6"/>
  <c r="M11" s="1"/>
  <c r="L6"/>
  <c r="K9"/>
  <c r="J9"/>
  <c r="K6"/>
  <c r="K11" s="1"/>
  <c r="J6"/>
  <c r="Q16" i="2"/>
  <c r="P16"/>
  <c r="Q8"/>
  <c r="P8"/>
  <c r="Q5"/>
  <c r="O16"/>
  <c r="N16"/>
  <c r="O8"/>
  <c r="N8"/>
  <c r="O5"/>
  <c r="M16"/>
  <c r="L16"/>
  <c r="M8"/>
  <c r="L8"/>
  <c r="M5"/>
  <c r="M27" s="1"/>
  <c r="K16"/>
  <c r="K8"/>
  <c r="K5"/>
  <c r="T13" i="1"/>
  <c r="S13"/>
  <c r="S20" s="1"/>
  <c r="T5"/>
  <c r="R13"/>
  <c r="Q13"/>
  <c r="Q20" s="1"/>
  <c r="R5"/>
  <c r="P13"/>
  <c r="O13"/>
  <c r="O20" s="1"/>
  <c r="P5"/>
  <c r="N13"/>
  <c r="L13"/>
  <c r="L20" s="1"/>
  <c r="N5"/>
  <c r="E11" i="3"/>
  <c r="I11"/>
  <c r="D9"/>
  <c r="E9"/>
  <c r="F9"/>
  <c r="G9"/>
  <c r="H9"/>
  <c r="I9"/>
  <c r="C9"/>
  <c r="C6"/>
  <c r="I6"/>
  <c r="H6"/>
  <c r="G6"/>
  <c r="G11" s="1"/>
  <c r="F6"/>
  <c r="E6"/>
  <c r="D6"/>
  <c r="D11" s="1"/>
  <c r="I16" i="2"/>
  <c r="D16"/>
  <c r="E16"/>
  <c r="C16"/>
  <c r="F27"/>
  <c r="I8"/>
  <c r="G8"/>
  <c r="E8"/>
  <c r="D8"/>
  <c r="C8"/>
  <c r="I5"/>
  <c r="G5"/>
  <c r="E5"/>
  <c r="D5"/>
  <c r="D13" i="1"/>
  <c r="E13"/>
  <c r="F13"/>
  <c r="F20" s="1"/>
  <c r="H13"/>
  <c r="I13"/>
  <c r="I20" s="1"/>
  <c r="K13"/>
  <c r="C13"/>
  <c r="K5"/>
  <c r="H5"/>
  <c r="D5"/>
  <c r="E5"/>
  <c r="J27" i="2" l="1"/>
  <c r="P20" i="1"/>
  <c r="R20"/>
  <c r="T20"/>
  <c r="F11" i="3"/>
  <c r="I27" i="2"/>
  <c r="H11" i="3"/>
  <c r="N20" i="1"/>
  <c r="C11" i="3"/>
  <c r="L27" i="2"/>
  <c r="E27"/>
  <c r="H27"/>
  <c r="K27"/>
  <c r="D27"/>
  <c r="N27"/>
  <c r="Q27"/>
  <c r="G27"/>
  <c r="P27"/>
  <c r="C27"/>
  <c r="O27"/>
  <c r="D20" i="1"/>
  <c r="J11" i="3"/>
  <c r="L11"/>
  <c r="N11"/>
  <c r="P11"/>
  <c r="H20" i="1"/>
  <c r="K20"/>
  <c r="E20"/>
  <c r="C20"/>
</calcChain>
</file>

<file path=xl/sharedStrings.xml><?xml version="1.0" encoding="utf-8"?>
<sst xmlns="http://schemas.openxmlformats.org/spreadsheetml/2006/main" count="148" uniqueCount="73">
  <si>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</si>
  <si>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</si>
  <si>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</si>
  <si>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</si>
  <si>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</si>
  <si>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</si>
  <si>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</si>
  <si>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</si>
  <si>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</si>
  <si>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</si>
  <si>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</si>
  <si>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</si>
  <si>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</si>
  <si>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</si>
  <si>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</si>
  <si>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</si>
  <si>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</si>
  <si>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</si>
  <si>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</si>
  <si>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</si>
  <si>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</si>
  <si>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</si>
  <si>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</si>
  <si>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</si>
  <si>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</si>
  <si>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</si>
  <si>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</si>
  <si>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</si>
  <si>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</si>
  <si>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</si>
  <si>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</si>
  <si>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</si>
  <si>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</si>
  <si>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</si>
  <si>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</si>
  <si>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</si>
  <si>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</si>
  <si>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</si>
  <si>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</si>
  <si>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</si>
  <si>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</si>
  <si>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</si>
  <si>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</si>
  <si>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</si>
  <si>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</si>
  <si>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</si>
  <si>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</si>
  <si>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</si>
  <si>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</si>
  <si>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</si>
  <si>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</si>
  <si>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</si>
  <si>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</si>
  <si>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</si>
  <si>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</si>
  <si>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5.1. Устройство уличного освещения (рамках реализации № 95-ОЗ от 14.12.2012г.)</t>
  </si>
  <si>
    <t>1.2. Мероприятия по по владению, пользованию и распоряжению имуществом</t>
  </si>
  <si>
    <t>Жилье для молодежи в рамках подпрограммы «Устойчивое развитие территорий Большеврудского сельского поселения»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</si>
  <si>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</si>
  <si>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</si>
  <si>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</si>
  <si>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 на 2014-2016 годы"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</si>
  <si>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</si>
  <si>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2017 год</t>
  </si>
  <si>
    <t>2018 год</t>
  </si>
  <si>
    <t>2019 год</t>
  </si>
  <si>
    <t>2020 год</t>
  </si>
  <si>
    <t xml:space="preserve">Перечень мероприятий Подпрограммы 1
«Дорожное хозяйство  Большеврудского сельского поселения»
</t>
  </si>
  <si>
    <t xml:space="preserve">Перечень мероприятий Подпрограммы 2
«Жилищно-коммунальное хозяйство  Большеврудского сельского поселения»
</t>
  </si>
  <si>
    <t xml:space="preserve">Перечень мероприятий Подпрограммы 3
«Устойчивое развитие территории  Большеврудского сельского поселения»
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</si>
  <si>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</si>
  <si>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</si>
  <si>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3.3. Ремонт колодцев и колонок (рамках реализации № 95-ОЗ от 14.12.2012г.)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</si>
</sst>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0" applyFont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top" wrapText="1"/>
    </xf>
    <xf numFmtId="164" fontId="2" fillId="0" borderId="1" xfId="1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3" fillId="0" borderId="1" xfId="1" applyNumberFormat="1" applyFont="1" applyFill="1" applyBorder="1" applyAlignment="1">
      <alignment horizontal="righ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3" fillId="0" borderId="2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vertical="top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wrapText="1"/>
    </xf>
    <xf numFmtId="0" fontId="0" fillId="0" borderId="5" xfId="0" applyBorder="1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0"/>
  <sheetViews>
    <sheetView tabSelected="1" zoomScale="80" zoomScaleNormal="80" workbookViewId="0">
      <selection activeCell="C5" sqref="C5"/>
    </sheetView>
  </sheetViews>
  <sheetFormatPr defaultRowHeight="15"/>
  <cols>
    <col min="1" max="1" width="3.85546875" style="12" customWidth="1"/>
    <col min="2" max="2" width="38.5703125" style="12" customWidth="1"/>
    <col min="3" max="3" width="10.85546875" style="12" customWidth="1"/>
    <col min="4" max="4" width="7.28515625" style="12" customWidth="1"/>
    <col min="5" max="5" width="11.140625" style="12" customWidth="1"/>
    <col min="6" max="6" width="10.7109375" style="12" customWidth="1"/>
    <col min="7" max="7" width="10" style="12" customWidth="1"/>
    <col min="8" max="8" width="7.140625" style="12" customWidth="1"/>
    <col min="9" max="9" width="11.28515625" style="12" customWidth="1"/>
    <col min="10" max="10" width="10" style="12" customWidth="1"/>
    <col min="11" max="11" width="7.140625" style="12" customWidth="1"/>
    <col min="12" max="12" width="11" style="26" customWidth="1"/>
    <col min="13" max="13" width="10" style="26" customWidth="1"/>
    <col min="14" max="14" width="7.140625" style="12" customWidth="1"/>
    <col min="15" max="15" width="10.85546875" style="12" customWidth="1"/>
    <col min="16" max="16" width="7.140625" style="12" customWidth="1"/>
    <col min="17" max="17" width="10.85546875" style="12" customWidth="1"/>
    <col min="18" max="18" width="7.140625" style="12" customWidth="1"/>
    <col min="19" max="19" width="11" style="12" customWidth="1"/>
    <col min="20" max="20" width="7.140625" style="12" customWidth="1"/>
    <col min="21" max="21" width="6.28515625" style="26" customWidth="1"/>
    <col min="22" max="16384" width="9.140625" style="12"/>
  </cols>
  <sheetData>
    <row r="1" spans="1:20" ht="82.5" customHeight="1">
      <c r="A1" s="32" t="s">
        <v>67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20" ht="15.75" customHeight="1">
      <c r="A2" s="34" t="s">
        <v>22</v>
      </c>
      <c r="B2" s="35" t="s">
        <v>21</v>
      </c>
      <c r="C2" s="36" t="s">
        <v>0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8"/>
    </row>
    <row r="3" spans="1:20" ht="15.75">
      <c r="A3" s="34"/>
      <c r="B3" s="35"/>
      <c r="C3" s="34" t="s">
        <v>17</v>
      </c>
      <c r="D3" s="34"/>
      <c r="E3" s="34"/>
      <c r="F3" s="34" t="s">
        <v>16</v>
      </c>
      <c r="G3" s="34"/>
      <c r="H3" s="34"/>
      <c r="I3" s="34" t="s">
        <v>18</v>
      </c>
      <c r="J3" s="34"/>
      <c r="K3" s="34"/>
      <c r="L3" s="34" t="s">
        <v>63</v>
      </c>
      <c r="M3" s="34"/>
      <c r="N3" s="34"/>
      <c r="O3" s="34" t="s">
        <v>64</v>
      </c>
      <c r="P3" s="34"/>
      <c r="Q3" s="34" t="s">
        <v>65</v>
      </c>
      <c r="R3" s="34"/>
      <c r="S3" s="34" t="s">
        <v>66</v>
      </c>
      <c r="T3" s="34"/>
    </row>
    <row r="4" spans="1:20" ht="15.75">
      <c r="A4" s="34"/>
      <c r="B4" s="35"/>
      <c r="C4" s="23" t="s">
        <v>19</v>
      </c>
      <c r="D4" s="23" t="s">
        <v>23</v>
      </c>
      <c r="E4" s="23" t="s">
        <v>20</v>
      </c>
      <c r="F4" s="23" t="s">
        <v>19</v>
      </c>
      <c r="G4" s="23" t="s">
        <v>23</v>
      </c>
      <c r="H4" s="23" t="s">
        <v>20</v>
      </c>
      <c r="I4" s="23" t="s">
        <v>19</v>
      </c>
      <c r="J4" s="23" t="s">
        <v>23</v>
      </c>
      <c r="K4" s="23" t="s">
        <v>20</v>
      </c>
      <c r="L4" s="23" t="s">
        <v>19</v>
      </c>
      <c r="M4" s="23" t="s">
        <v>23</v>
      </c>
      <c r="N4" s="23" t="s">
        <v>20</v>
      </c>
      <c r="O4" s="23" t="s">
        <v>19</v>
      </c>
      <c r="P4" s="23" t="s">
        <v>20</v>
      </c>
      <c r="Q4" s="23" t="s">
        <v>19</v>
      </c>
      <c r="R4" s="23" t="s">
        <v>20</v>
      </c>
      <c r="S4" s="23" t="s">
        <v>19</v>
      </c>
      <c r="T4" s="23" t="s">
        <v>20</v>
      </c>
    </row>
    <row r="5" spans="1:20" ht="113.25" customHeight="1">
      <c r="A5" s="31" t="s">
        <v>1</v>
      </c>
      <c r="B5" s="19" t="s">
        <v>2</v>
      </c>
      <c r="C5" s="10">
        <f>SUM(C6:C12)</f>
        <v>1131.5</v>
      </c>
      <c r="D5" s="10">
        <f>SUM(D6:D12)</f>
        <v>0</v>
      </c>
      <c r="E5" s="10">
        <f>SUM(E6:E12)</f>
        <v>2223.1</v>
      </c>
      <c r="F5" s="10">
        <v>926.1</v>
      </c>
      <c r="G5" s="10">
        <f>SUM(G6:G12)</f>
        <v>0</v>
      </c>
      <c r="H5" s="10">
        <f>SUM(H6:H12)</f>
        <v>0</v>
      </c>
      <c r="I5" s="10">
        <v>1051.3</v>
      </c>
      <c r="J5" s="10">
        <f>SUM(J6:J12)</f>
        <v>0</v>
      </c>
      <c r="K5" s="10">
        <f>SUM(K6:K12)</f>
        <v>0</v>
      </c>
      <c r="L5" s="10">
        <v>1181</v>
      </c>
      <c r="M5" s="10">
        <f>SUM(M6:M12)</f>
        <v>0</v>
      </c>
      <c r="N5" s="10">
        <f>SUM(N6:N12)</f>
        <v>0</v>
      </c>
      <c r="O5" s="10">
        <v>1200</v>
      </c>
      <c r="P5" s="10">
        <f>SUM(P6:P12)</f>
        <v>0</v>
      </c>
      <c r="Q5" s="10">
        <v>1200</v>
      </c>
      <c r="R5" s="10">
        <f>SUM(R6:R12)</f>
        <v>0</v>
      </c>
      <c r="S5" s="10">
        <v>1200</v>
      </c>
      <c r="T5" s="10">
        <f>SUM(T6:T12)</f>
        <v>0</v>
      </c>
    </row>
    <row r="6" spans="1:20" ht="49.5" customHeight="1">
      <c r="A6" s="31"/>
      <c r="B6" s="20" t="s">
        <v>3</v>
      </c>
      <c r="C6" s="11">
        <v>40.4</v>
      </c>
      <c r="D6" s="11">
        <v>0</v>
      </c>
      <c r="E6" s="11">
        <v>284.60000000000002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v>0</v>
      </c>
      <c r="O6" s="11">
        <v>0</v>
      </c>
      <c r="P6" s="11">
        <v>0</v>
      </c>
      <c r="Q6" s="11">
        <v>0</v>
      </c>
      <c r="R6" s="11">
        <v>0</v>
      </c>
      <c r="S6" s="11">
        <v>0</v>
      </c>
      <c r="T6" s="11">
        <v>0</v>
      </c>
    </row>
    <row r="7" spans="1:20" ht="48.75" customHeight="1">
      <c r="A7" s="31"/>
      <c r="B7" s="20" t="s">
        <v>4</v>
      </c>
      <c r="C7" s="11">
        <v>17.7</v>
      </c>
      <c r="D7" s="11">
        <v>0</v>
      </c>
      <c r="E7" s="11">
        <v>124.9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</row>
    <row r="8" spans="1:20" ht="48.75" customHeight="1">
      <c r="A8" s="31"/>
      <c r="B8" s="20" t="s">
        <v>5</v>
      </c>
      <c r="C8" s="11">
        <v>61.7</v>
      </c>
      <c r="D8" s="11">
        <v>0</v>
      </c>
      <c r="E8" s="11">
        <v>435.25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</row>
    <row r="9" spans="1:20" ht="48.75" customHeight="1">
      <c r="A9" s="31"/>
      <c r="B9" s="20" t="s">
        <v>6</v>
      </c>
      <c r="C9" s="11">
        <v>126.9</v>
      </c>
      <c r="D9" s="11">
        <v>0</v>
      </c>
      <c r="E9" s="11">
        <v>894.35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</row>
    <row r="10" spans="1:20" ht="52.5" customHeight="1">
      <c r="A10" s="31"/>
      <c r="B10" s="20" t="s">
        <v>7</v>
      </c>
      <c r="C10" s="11">
        <v>16.5</v>
      </c>
      <c r="D10" s="11">
        <v>0</v>
      </c>
      <c r="E10" s="11">
        <v>258.3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</row>
    <row r="11" spans="1:20" ht="48.75" customHeight="1">
      <c r="A11" s="31"/>
      <c r="B11" s="20" t="s">
        <v>24</v>
      </c>
      <c r="C11" s="11">
        <v>124.6</v>
      </c>
      <c r="D11" s="11">
        <v>0</v>
      </c>
      <c r="E11" s="11">
        <v>225.7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</row>
    <row r="12" spans="1:20" ht="33" customHeight="1">
      <c r="A12" s="24"/>
      <c r="B12" s="20" t="s">
        <v>25</v>
      </c>
      <c r="C12" s="11">
        <f>483.3+260.4</f>
        <v>743.7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</row>
    <row r="13" spans="1:20" ht="111" customHeight="1">
      <c r="A13" s="31" t="s">
        <v>8</v>
      </c>
      <c r="B13" s="19" t="s">
        <v>9</v>
      </c>
      <c r="C13" s="10">
        <f>SUM(C14:C17)</f>
        <v>1010.2</v>
      </c>
      <c r="D13" s="10">
        <f t="shared" ref="D13:K13" si="0">SUM(D14:D17)</f>
        <v>45.2</v>
      </c>
      <c r="E13" s="10">
        <f t="shared" si="0"/>
        <v>0</v>
      </c>
      <c r="F13" s="10">
        <f t="shared" si="0"/>
        <v>845.7</v>
      </c>
      <c r="G13" s="10">
        <f t="shared" ref="G13" si="1">SUM(G14:G17)</f>
        <v>68.8</v>
      </c>
      <c r="H13" s="10">
        <f t="shared" si="0"/>
        <v>0</v>
      </c>
      <c r="I13" s="10">
        <f t="shared" si="0"/>
        <v>700</v>
      </c>
      <c r="J13" s="10">
        <f t="shared" si="0"/>
        <v>75.400000000000006</v>
      </c>
      <c r="K13" s="10">
        <f t="shared" si="0"/>
        <v>0</v>
      </c>
      <c r="L13" s="10">
        <f t="shared" ref="L13:T13" si="2">SUM(L14:L17)</f>
        <v>700</v>
      </c>
      <c r="M13" s="10">
        <f t="shared" si="2"/>
        <v>82.9</v>
      </c>
      <c r="N13" s="10">
        <f t="shared" si="2"/>
        <v>0</v>
      </c>
      <c r="O13" s="10">
        <f t="shared" si="2"/>
        <v>1000</v>
      </c>
      <c r="P13" s="10">
        <f t="shared" si="2"/>
        <v>0</v>
      </c>
      <c r="Q13" s="10">
        <f t="shared" si="2"/>
        <v>1000</v>
      </c>
      <c r="R13" s="10">
        <f t="shared" si="2"/>
        <v>0</v>
      </c>
      <c r="S13" s="10">
        <f t="shared" si="2"/>
        <v>1000</v>
      </c>
      <c r="T13" s="10">
        <f t="shared" si="2"/>
        <v>0</v>
      </c>
    </row>
    <row r="14" spans="1:20" ht="18" customHeight="1">
      <c r="A14" s="31"/>
      <c r="B14" s="20" t="s">
        <v>10</v>
      </c>
      <c r="C14" s="11">
        <v>300</v>
      </c>
      <c r="D14" s="11">
        <v>45.2</v>
      </c>
      <c r="E14" s="11">
        <v>0</v>
      </c>
      <c r="F14" s="11">
        <v>300</v>
      </c>
      <c r="G14" s="11">
        <v>68.8</v>
      </c>
      <c r="H14" s="11">
        <v>0</v>
      </c>
      <c r="I14" s="11">
        <v>300</v>
      </c>
      <c r="J14" s="11">
        <v>75.400000000000006</v>
      </c>
      <c r="K14" s="11">
        <v>0</v>
      </c>
      <c r="L14" s="11">
        <v>300</v>
      </c>
      <c r="M14" s="11">
        <v>82.9</v>
      </c>
      <c r="N14" s="11">
        <v>0</v>
      </c>
      <c r="O14" s="11">
        <v>440</v>
      </c>
      <c r="P14" s="11">
        <v>0</v>
      </c>
      <c r="Q14" s="11">
        <v>440</v>
      </c>
      <c r="R14" s="11">
        <v>0</v>
      </c>
      <c r="S14" s="11">
        <v>440</v>
      </c>
      <c r="T14" s="11">
        <v>0</v>
      </c>
    </row>
    <row r="15" spans="1:20" ht="49.5" customHeight="1">
      <c r="A15" s="31"/>
      <c r="B15" s="22" t="s">
        <v>26</v>
      </c>
      <c r="C15" s="11">
        <v>100</v>
      </c>
      <c r="D15" s="11">
        <v>0</v>
      </c>
      <c r="E15" s="11">
        <v>0</v>
      </c>
      <c r="F15" s="11">
        <v>50</v>
      </c>
      <c r="G15" s="11">
        <v>0</v>
      </c>
      <c r="H15" s="11">
        <v>0</v>
      </c>
      <c r="I15" s="11">
        <v>50</v>
      </c>
      <c r="J15" s="11">
        <v>0</v>
      </c>
      <c r="K15" s="11">
        <v>0</v>
      </c>
      <c r="L15" s="11">
        <v>50</v>
      </c>
      <c r="M15" s="11">
        <v>0</v>
      </c>
      <c r="N15" s="11">
        <v>0</v>
      </c>
      <c r="O15" s="11">
        <v>20</v>
      </c>
      <c r="P15" s="11">
        <v>0</v>
      </c>
      <c r="Q15" s="11">
        <v>20</v>
      </c>
      <c r="R15" s="11">
        <v>0</v>
      </c>
      <c r="S15" s="11">
        <v>20</v>
      </c>
      <c r="T15" s="11">
        <v>0</v>
      </c>
    </row>
    <row r="16" spans="1:20" ht="50.25" customHeight="1">
      <c r="A16" s="31"/>
      <c r="B16" s="22" t="s">
        <v>27</v>
      </c>
      <c r="C16" s="11">
        <f>687.6-260.4</f>
        <v>427.20000000000005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/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20</v>
      </c>
      <c r="P16" s="11">
        <v>0</v>
      </c>
      <c r="Q16" s="11">
        <v>20</v>
      </c>
      <c r="R16" s="11">
        <v>0</v>
      </c>
      <c r="S16" s="11">
        <v>20</v>
      </c>
      <c r="T16" s="11">
        <v>0</v>
      </c>
    </row>
    <row r="17" spans="1:20" ht="63.75" customHeight="1">
      <c r="A17" s="31"/>
      <c r="B17" s="22" t="s">
        <v>28</v>
      </c>
      <c r="C17" s="11">
        <v>183</v>
      </c>
      <c r="D17" s="11">
        <v>0</v>
      </c>
      <c r="E17" s="11">
        <v>0</v>
      </c>
      <c r="F17" s="11">
        <f>350+145.7</f>
        <v>495.7</v>
      </c>
      <c r="G17" s="11">
        <v>0</v>
      </c>
      <c r="H17" s="11">
        <v>0</v>
      </c>
      <c r="I17" s="11">
        <v>350</v>
      </c>
      <c r="J17" s="11">
        <v>0</v>
      </c>
      <c r="K17" s="11">
        <v>0</v>
      </c>
      <c r="L17" s="11">
        <v>350</v>
      </c>
      <c r="M17" s="11">
        <v>0</v>
      </c>
      <c r="N17" s="11">
        <v>0</v>
      </c>
      <c r="O17" s="11">
        <v>520</v>
      </c>
      <c r="P17" s="11">
        <v>0</v>
      </c>
      <c r="Q17" s="11">
        <v>520</v>
      </c>
      <c r="R17" s="11">
        <v>0</v>
      </c>
      <c r="S17" s="11">
        <v>520</v>
      </c>
      <c r="T17" s="11">
        <v>0</v>
      </c>
    </row>
    <row r="18" spans="1:20" ht="127.5" customHeight="1">
      <c r="A18" s="24" t="s">
        <v>11</v>
      </c>
      <c r="B18" s="19" t="s">
        <v>12</v>
      </c>
      <c r="C18" s="10">
        <v>0</v>
      </c>
      <c r="D18" s="10">
        <v>0</v>
      </c>
      <c r="E18" s="10">
        <v>0</v>
      </c>
      <c r="F18" s="10"/>
      <c r="G18" s="10">
        <v>0</v>
      </c>
      <c r="H18" s="10">
        <v>0</v>
      </c>
      <c r="I18" s="10"/>
      <c r="J18" s="10">
        <v>0</v>
      </c>
      <c r="K18" s="10">
        <v>0</v>
      </c>
      <c r="L18" s="10"/>
      <c r="M18" s="10">
        <v>0</v>
      </c>
      <c r="N18" s="10">
        <v>0</v>
      </c>
      <c r="O18" s="10">
        <v>250</v>
      </c>
      <c r="P18" s="10">
        <v>0</v>
      </c>
      <c r="Q18" s="10">
        <v>250</v>
      </c>
      <c r="R18" s="10">
        <v>0</v>
      </c>
      <c r="S18" s="10">
        <v>250</v>
      </c>
      <c r="T18" s="10">
        <v>0</v>
      </c>
    </row>
    <row r="19" spans="1:20" ht="80.25" customHeight="1">
      <c r="A19" s="24" t="s">
        <v>13</v>
      </c>
      <c r="B19" s="19" t="s">
        <v>14</v>
      </c>
      <c r="C19" s="10">
        <v>0</v>
      </c>
      <c r="D19" s="10">
        <v>0</v>
      </c>
      <c r="E19" s="10">
        <v>0</v>
      </c>
      <c r="F19" s="10"/>
      <c r="G19" s="10">
        <v>0</v>
      </c>
      <c r="H19" s="10">
        <v>0</v>
      </c>
      <c r="I19" s="10"/>
      <c r="J19" s="10">
        <v>0</v>
      </c>
      <c r="K19" s="10">
        <v>0</v>
      </c>
      <c r="L19" s="10"/>
      <c r="M19" s="10">
        <v>0</v>
      </c>
      <c r="N19" s="10">
        <v>0</v>
      </c>
      <c r="O19" s="10">
        <v>350</v>
      </c>
      <c r="P19" s="10">
        <v>0</v>
      </c>
      <c r="Q19" s="10">
        <v>350</v>
      </c>
      <c r="R19" s="10">
        <v>0</v>
      </c>
      <c r="S19" s="10">
        <v>350</v>
      </c>
      <c r="T19" s="10">
        <v>0</v>
      </c>
    </row>
    <row r="20" spans="1:20" ht="15.75">
      <c r="A20" s="24"/>
      <c r="B20" s="19" t="s">
        <v>15</v>
      </c>
      <c r="C20" s="10">
        <f t="shared" ref="C20:T20" si="3">C5+C13+C18+C19</f>
        <v>2141.6999999999998</v>
      </c>
      <c r="D20" s="10">
        <f t="shared" si="3"/>
        <v>45.2</v>
      </c>
      <c r="E20" s="10">
        <f t="shared" si="3"/>
        <v>2223.1</v>
      </c>
      <c r="F20" s="10">
        <f t="shared" si="3"/>
        <v>1771.8000000000002</v>
      </c>
      <c r="G20" s="10">
        <f t="shared" si="3"/>
        <v>68.8</v>
      </c>
      <c r="H20" s="10">
        <f t="shared" si="3"/>
        <v>0</v>
      </c>
      <c r="I20" s="10">
        <f t="shared" si="3"/>
        <v>1751.3</v>
      </c>
      <c r="J20" s="10">
        <f t="shared" si="3"/>
        <v>75.400000000000006</v>
      </c>
      <c r="K20" s="10">
        <f t="shared" si="3"/>
        <v>0</v>
      </c>
      <c r="L20" s="10">
        <f t="shared" si="3"/>
        <v>1881</v>
      </c>
      <c r="M20" s="10">
        <f t="shared" si="3"/>
        <v>82.9</v>
      </c>
      <c r="N20" s="10">
        <f t="shared" si="3"/>
        <v>0</v>
      </c>
      <c r="O20" s="10">
        <f t="shared" si="3"/>
        <v>2800</v>
      </c>
      <c r="P20" s="10">
        <f t="shared" si="3"/>
        <v>0</v>
      </c>
      <c r="Q20" s="10">
        <f t="shared" si="3"/>
        <v>2800</v>
      </c>
      <c r="R20" s="10">
        <f t="shared" si="3"/>
        <v>0</v>
      </c>
      <c r="S20" s="10">
        <f t="shared" si="3"/>
        <v>2800</v>
      </c>
      <c r="T20" s="10">
        <f t="shared" si="3"/>
        <v>0</v>
      </c>
    </row>
  </sheetData>
  <mergeCells count="13">
    <mergeCell ref="L3:N3"/>
    <mergeCell ref="O3:P3"/>
    <mergeCell ref="Q3:R3"/>
    <mergeCell ref="S3:T3"/>
    <mergeCell ref="C2:T2"/>
    <mergeCell ref="A13:A17"/>
    <mergeCell ref="A5:A11"/>
    <mergeCell ref="A1:K1"/>
    <mergeCell ref="I3:K3"/>
    <mergeCell ref="F3:H3"/>
    <mergeCell ref="C3:E3"/>
    <mergeCell ref="B2:B4"/>
    <mergeCell ref="A2:A4"/>
  </mergeCells>
  <pageMargins left="0.39370078740157483" right="0.23622047244094491" top="0.39370078740157483" bottom="0.39370078740157483" header="0.51181102362204722" footer="0.31496062992125984"/>
  <pageSetup paperSize="9" scale="67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zoomScale="84" zoomScaleNormal="84" workbookViewId="0">
      <selection activeCell="I22" sqref="I22"/>
    </sheetView>
  </sheetViews>
  <sheetFormatPr defaultRowHeight="15"/>
  <cols>
    <col min="1" max="1" width="3.85546875" style="12" customWidth="1"/>
    <col min="2" max="2" width="38.5703125" style="12" customWidth="1"/>
    <col min="3" max="3" width="10" style="12" customWidth="1"/>
    <col min="4" max="4" width="7.85546875" style="12" customWidth="1"/>
    <col min="5" max="5" width="11" style="12" customWidth="1"/>
    <col min="6" max="6" width="10" style="12" customWidth="1"/>
    <col min="7" max="7" width="7.85546875" style="12" customWidth="1"/>
    <col min="8" max="8" width="10" style="12" customWidth="1"/>
    <col min="9" max="9" width="7.85546875" style="12" customWidth="1"/>
    <col min="10" max="10" width="10.28515625" style="17" customWidth="1"/>
    <col min="11" max="11" width="7.85546875" style="18" customWidth="1"/>
    <col min="12" max="12" width="10" style="12" customWidth="1"/>
    <col min="13" max="13" width="7.85546875" style="12" customWidth="1"/>
    <col min="14" max="14" width="10" style="12" customWidth="1"/>
    <col min="15" max="15" width="7.85546875" style="12" customWidth="1"/>
    <col min="16" max="16" width="10" style="12" customWidth="1"/>
    <col min="17" max="17" width="7.85546875" style="12" customWidth="1"/>
    <col min="18" max="18" width="6.140625" style="17" customWidth="1"/>
    <col min="19" max="19" width="5" style="18" customWidth="1"/>
    <col min="20" max="16384" width="9.140625" style="12"/>
  </cols>
  <sheetData>
    <row r="1" spans="1:20" ht="82.5" customHeight="1">
      <c r="A1" s="42" t="s">
        <v>68</v>
      </c>
      <c r="B1" s="43"/>
      <c r="C1" s="43"/>
      <c r="D1" s="43"/>
      <c r="E1" s="43"/>
      <c r="F1" s="43"/>
      <c r="G1" s="43"/>
      <c r="H1" s="43"/>
      <c r="I1" s="43"/>
    </row>
    <row r="2" spans="1:20" ht="15.75" customHeight="1">
      <c r="A2" s="34" t="s">
        <v>22</v>
      </c>
      <c r="B2" s="35" t="s">
        <v>21</v>
      </c>
      <c r="C2" s="36" t="s">
        <v>0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8"/>
    </row>
    <row r="3" spans="1:20" ht="15.75">
      <c r="A3" s="34"/>
      <c r="B3" s="35"/>
      <c r="C3" s="34" t="s">
        <v>17</v>
      </c>
      <c r="D3" s="34"/>
      <c r="E3" s="34"/>
      <c r="F3" s="34" t="s">
        <v>16</v>
      </c>
      <c r="G3" s="34"/>
      <c r="H3" s="34" t="s">
        <v>18</v>
      </c>
      <c r="I3" s="34"/>
      <c r="J3" s="34" t="s">
        <v>63</v>
      </c>
      <c r="K3" s="34"/>
      <c r="L3" s="34" t="s">
        <v>64</v>
      </c>
      <c r="M3" s="34"/>
      <c r="N3" s="34" t="s">
        <v>65</v>
      </c>
      <c r="O3" s="34"/>
      <c r="P3" s="34" t="s">
        <v>66</v>
      </c>
      <c r="Q3" s="34"/>
    </row>
    <row r="4" spans="1:20" ht="15.75">
      <c r="A4" s="34"/>
      <c r="B4" s="35"/>
      <c r="C4" s="16" t="s">
        <v>19</v>
      </c>
      <c r="D4" s="16" t="s">
        <v>23</v>
      </c>
      <c r="E4" s="16" t="s">
        <v>20</v>
      </c>
      <c r="F4" s="16" t="s">
        <v>19</v>
      </c>
      <c r="G4" s="16" t="s">
        <v>20</v>
      </c>
      <c r="H4" s="23" t="s">
        <v>19</v>
      </c>
      <c r="I4" s="23" t="s">
        <v>20</v>
      </c>
      <c r="J4" s="23" t="s">
        <v>19</v>
      </c>
      <c r="K4" s="23" t="s">
        <v>20</v>
      </c>
      <c r="L4" s="16" t="s">
        <v>19</v>
      </c>
      <c r="M4" s="16" t="s">
        <v>20</v>
      </c>
      <c r="N4" s="16" t="s">
        <v>19</v>
      </c>
      <c r="O4" s="16" t="s">
        <v>20</v>
      </c>
      <c r="P4" s="16" t="s">
        <v>19</v>
      </c>
      <c r="Q4" s="16" t="s">
        <v>20</v>
      </c>
    </row>
    <row r="5" spans="1:20" ht="144" customHeight="1">
      <c r="A5" s="31" t="s">
        <v>1</v>
      </c>
      <c r="B5" s="19" t="s">
        <v>29</v>
      </c>
      <c r="C5" s="10">
        <f>SUM(C6:C7)</f>
        <v>1739.2</v>
      </c>
      <c r="D5" s="10">
        <f>SUM(D6:D6)</f>
        <v>0</v>
      </c>
      <c r="E5" s="10">
        <f>SUM(E6:E6)</f>
        <v>0</v>
      </c>
      <c r="F5" s="10">
        <f>30+700-110</f>
        <v>620</v>
      </c>
      <c r="G5" s="10">
        <f>SUM(G6:G6)</f>
        <v>0</v>
      </c>
      <c r="H5" s="10">
        <f>30+500</f>
        <v>530</v>
      </c>
      <c r="I5" s="10">
        <f>SUM(I6:I6)</f>
        <v>0</v>
      </c>
      <c r="J5" s="10">
        <f>30+500</f>
        <v>530</v>
      </c>
      <c r="K5" s="10">
        <f>SUM(K6:K6)</f>
        <v>0</v>
      </c>
      <c r="L5" s="10">
        <v>100</v>
      </c>
      <c r="M5" s="10">
        <f>SUM(M6:M6)</f>
        <v>0</v>
      </c>
      <c r="N5" s="10">
        <v>100</v>
      </c>
      <c r="O5" s="10">
        <f>SUM(O6:O6)</f>
        <v>0</v>
      </c>
      <c r="P5" s="10">
        <v>100</v>
      </c>
      <c r="Q5" s="10">
        <f>SUM(Q6:Q6)</f>
        <v>0</v>
      </c>
      <c r="R5" s="27"/>
    </row>
    <row r="6" spans="1:20" ht="17.25" customHeight="1">
      <c r="A6" s="31"/>
      <c r="B6" s="20" t="s">
        <v>30</v>
      </c>
      <c r="C6" s="11">
        <v>20.2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v>0</v>
      </c>
      <c r="O6" s="11">
        <v>0</v>
      </c>
      <c r="P6" s="11">
        <v>0</v>
      </c>
      <c r="Q6" s="11">
        <v>0</v>
      </c>
    </row>
    <row r="7" spans="1:20" ht="48.75" customHeight="1">
      <c r="A7" s="21"/>
      <c r="B7" s="20" t="s">
        <v>56</v>
      </c>
      <c r="C7" s="11">
        <v>1719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</row>
    <row r="8" spans="1:20" ht="100.5" customHeight="1">
      <c r="A8" s="31" t="s">
        <v>8</v>
      </c>
      <c r="B8" s="19" t="s">
        <v>31</v>
      </c>
      <c r="C8" s="10">
        <f t="shared" ref="C8:I8" si="0">SUM(C9:C10)</f>
        <v>135.1</v>
      </c>
      <c r="D8" s="10">
        <f t="shared" si="0"/>
        <v>0</v>
      </c>
      <c r="E8" s="10">
        <f t="shared" si="0"/>
        <v>0</v>
      </c>
      <c r="F8" s="10">
        <f>221.7</f>
        <v>221.7</v>
      </c>
      <c r="G8" s="10">
        <f t="shared" si="0"/>
        <v>0</v>
      </c>
      <c r="H8" s="10">
        <f>171.7</f>
        <v>171.7</v>
      </c>
      <c r="I8" s="10">
        <f t="shared" si="0"/>
        <v>0</v>
      </c>
      <c r="J8" s="10">
        <f>171.7</f>
        <v>171.7</v>
      </c>
      <c r="K8" s="10">
        <f t="shared" ref="K8" si="1">SUM(K9:K10)</f>
        <v>0</v>
      </c>
      <c r="L8" s="10">
        <f t="shared" ref="L8" si="2">SUM(L9:L10)</f>
        <v>360</v>
      </c>
      <c r="M8" s="10">
        <f t="shared" ref="M8" si="3">SUM(M9:M10)</f>
        <v>0</v>
      </c>
      <c r="N8" s="10">
        <f t="shared" ref="N8" si="4">SUM(N9:N10)</f>
        <v>360</v>
      </c>
      <c r="O8" s="10">
        <f t="shared" ref="O8" si="5">SUM(O9:O10)</f>
        <v>0</v>
      </c>
      <c r="P8" s="10">
        <f t="shared" ref="P8" si="6">SUM(P9:P10)</f>
        <v>360</v>
      </c>
      <c r="Q8" s="10">
        <f t="shared" ref="Q8" si="7">SUM(Q9:Q10)</f>
        <v>0</v>
      </c>
    </row>
    <row r="9" spans="1:20" ht="33.75" customHeight="1">
      <c r="A9" s="31"/>
      <c r="B9" s="20" t="s">
        <v>32</v>
      </c>
      <c r="C9" s="11">
        <v>129.6</v>
      </c>
      <c r="D9" s="11">
        <v>0</v>
      </c>
      <c r="E9" s="11">
        <v>0</v>
      </c>
      <c r="F9" s="11"/>
      <c r="G9" s="11">
        <v>0</v>
      </c>
      <c r="H9" s="11"/>
      <c r="I9" s="11">
        <v>0</v>
      </c>
      <c r="J9" s="11"/>
      <c r="K9" s="11">
        <v>0</v>
      </c>
      <c r="L9" s="11">
        <v>340</v>
      </c>
      <c r="M9" s="11">
        <v>0</v>
      </c>
      <c r="N9" s="11">
        <v>340</v>
      </c>
      <c r="O9" s="11">
        <v>0</v>
      </c>
      <c r="P9" s="11">
        <v>340</v>
      </c>
      <c r="Q9" s="11">
        <v>0</v>
      </c>
    </row>
    <row r="10" spans="1:20" ht="18.75" customHeight="1">
      <c r="A10" s="31"/>
      <c r="B10" s="22" t="s">
        <v>33</v>
      </c>
      <c r="C10" s="11">
        <v>5.5</v>
      </c>
      <c r="D10" s="11">
        <v>0</v>
      </c>
      <c r="E10" s="11">
        <v>0</v>
      </c>
      <c r="F10" s="11"/>
      <c r="G10" s="11">
        <v>0</v>
      </c>
      <c r="H10" s="11"/>
      <c r="I10" s="11">
        <v>0</v>
      </c>
      <c r="J10" s="11"/>
      <c r="K10" s="11">
        <v>0</v>
      </c>
      <c r="L10" s="11">
        <v>20</v>
      </c>
      <c r="M10" s="11">
        <v>0</v>
      </c>
      <c r="N10" s="11">
        <v>20</v>
      </c>
      <c r="O10" s="11">
        <v>0</v>
      </c>
      <c r="P10" s="11">
        <v>20</v>
      </c>
      <c r="Q10" s="11">
        <v>0</v>
      </c>
    </row>
    <row r="11" spans="1:20" ht="111.75" customHeight="1">
      <c r="A11" s="39" t="s">
        <v>11</v>
      </c>
      <c r="B11" s="19" t="s">
        <v>34</v>
      </c>
      <c r="C11" s="10">
        <f>C12+C13</f>
        <v>3729.2000000000003</v>
      </c>
      <c r="D11" s="10">
        <v>0</v>
      </c>
      <c r="E11" s="10">
        <v>0</v>
      </c>
      <c r="F11" s="10">
        <f>1181.3-146.4+32.5-100</f>
        <v>967.39999999999986</v>
      </c>
      <c r="G11" s="10">
        <f>SUM(G12:G14)</f>
        <v>0</v>
      </c>
      <c r="H11" s="10">
        <v>739.3</v>
      </c>
      <c r="I11" s="10">
        <v>0</v>
      </c>
      <c r="J11" s="10">
        <v>592.20000000000005</v>
      </c>
      <c r="K11" s="10">
        <v>0</v>
      </c>
      <c r="L11" s="10">
        <v>100</v>
      </c>
      <c r="M11" s="10">
        <v>0</v>
      </c>
      <c r="N11" s="10">
        <v>100</v>
      </c>
      <c r="O11" s="10">
        <v>0</v>
      </c>
      <c r="P11" s="10">
        <v>100</v>
      </c>
      <c r="Q11" s="10">
        <v>0</v>
      </c>
    </row>
    <row r="12" spans="1:20" ht="18" customHeight="1">
      <c r="A12" s="40"/>
      <c r="B12" s="20" t="s">
        <v>35</v>
      </c>
      <c r="C12" s="11">
        <f>2842.3+504.1</f>
        <v>3346.4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</row>
    <row r="13" spans="1:20" ht="82.5" customHeight="1">
      <c r="A13" s="41"/>
      <c r="B13" s="20" t="s">
        <v>36</v>
      </c>
      <c r="C13" s="11">
        <v>382.8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</row>
    <row r="14" spans="1:20" ht="36.75" customHeight="1">
      <c r="A14" s="25"/>
      <c r="B14" s="20" t="s">
        <v>72</v>
      </c>
      <c r="C14" s="11">
        <v>0</v>
      </c>
      <c r="D14" s="11">
        <v>0</v>
      </c>
      <c r="E14" s="11">
        <v>0</v>
      </c>
      <c r="F14" s="11">
        <v>32.5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</row>
    <row r="15" spans="1:20" ht="128.25" customHeight="1">
      <c r="A15" s="21" t="s">
        <v>13</v>
      </c>
      <c r="B15" s="19" t="s">
        <v>37</v>
      </c>
      <c r="C15" s="10">
        <v>750</v>
      </c>
      <c r="D15" s="10">
        <v>0</v>
      </c>
      <c r="E15" s="10">
        <v>15000</v>
      </c>
      <c r="F15" s="10">
        <v>1530.3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S15" s="28"/>
      <c r="T15" s="29"/>
    </row>
    <row r="16" spans="1:20" ht="115.5" customHeight="1">
      <c r="A16" s="39" t="s">
        <v>38</v>
      </c>
      <c r="B16" s="19" t="s">
        <v>39</v>
      </c>
      <c r="C16" s="10">
        <f t="shared" ref="C16:I16" si="8">SUM(C17:C18)</f>
        <v>316.09999999999997</v>
      </c>
      <c r="D16" s="10">
        <f t="shared" si="8"/>
        <v>0</v>
      </c>
      <c r="E16" s="10">
        <f t="shared" si="8"/>
        <v>407.5</v>
      </c>
      <c r="F16" s="10">
        <f>F17+F18</f>
        <v>850</v>
      </c>
      <c r="G16" s="10">
        <f>G17+G18</f>
        <v>0</v>
      </c>
      <c r="H16" s="10">
        <v>700</v>
      </c>
      <c r="I16" s="10">
        <f t="shared" si="8"/>
        <v>0</v>
      </c>
      <c r="J16" s="10">
        <v>700</v>
      </c>
      <c r="K16" s="10">
        <f t="shared" ref="K16" si="9">SUM(K17:K18)</f>
        <v>0</v>
      </c>
      <c r="L16" s="10">
        <f t="shared" ref="L16" si="10">SUM(L17:L18)</f>
        <v>50</v>
      </c>
      <c r="M16" s="10">
        <f t="shared" ref="M16" si="11">SUM(M17:M18)</f>
        <v>0</v>
      </c>
      <c r="N16" s="10">
        <f t="shared" ref="N16" si="12">SUM(N17:N18)</f>
        <v>50</v>
      </c>
      <c r="O16" s="10">
        <f t="shared" ref="O16" si="13">SUM(O17:O18)</f>
        <v>0</v>
      </c>
      <c r="P16" s="10">
        <f t="shared" ref="P16" si="14">SUM(P17:P18)</f>
        <v>50</v>
      </c>
      <c r="Q16" s="10">
        <f t="shared" ref="Q16" si="15">SUM(Q17:Q18)</f>
        <v>0</v>
      </c>
    </row>
    <row r="17" spans="1:17" ht="48.75" customHeight="1">
      <c r="A17" s="40"/>
      <c r="B17" s="20" t="s">
        <v>55</v>
      </c>
      <c r="C17" s="11">
        <v>56.9</v>
      </c>
      <c r="D17" s="11">
        <v>0</v>
      </c>
      <c r="E17" s="11">
        <v>407.5</v>
      </c>
      <c r="F17" s="11">
        <v>30.5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</row>
    <row r="18" spans="1:17" ht="32.25" customHeight="1">
      <c r="A18" s="40"/>
      <c r="B18" s="20" t="s">
        <v>54</v>
      </c>
      <c r="C18" s="11">
        <v>259.2</v>
      </c>
      <c r="D18" s="11">
        <v>0</v>
      </c>
      <c r="E18" s="11">
        <v>0</v>
      </c>
      <c r="F18" s="11">
        <f>700+119.5</f>
        <v>819.5</v>
      </c>
      <c r="G18" s="11">
        <v>0</v>
      </c>
      <c r="H18" s="11"/>
      <c r="I18" s="11">
        <v>0</v>
      </c>
      <c r="J18" s="11"/>
      <c r="K18" s="11">
        <v>0</v>
      </c>
      <c r="L18" s="11">
        <v>50</v>
      </c>
      <c r="M18" s="11">
        <v>0</v>
      </c>
      <c r="N18" s="11">
        <v>50</v>
      </c>
      <c r="O18" s="11">
        <v>0</v>
      </c>
      <c r="P18" s="11">
        <v>50</v>
      </c>
      <c r="Q18" s="11">
        <v>0</v>
      </c>
    </row>
    <row r="19" spans="1:17" ht="111.75" customHeight="1">
      <c r="A19" s="21" t="s">
        <v>40</v>
      </c>
      <c r="B19" s="19" t="s">
        <v>41</v>
      </c>
      <c r="C19" s="10">
        <v>384</v>
      </c>
      <c r="D19" s="10">
        <v>0</v>
      </c>
      <c r="E19" s="10">
        <v>0</v>
      </c>
      <c r="F19" s="10">
        <v>200</v>
      </c>
      <c r="G19" s="10">
        <v>0</v>
      </c>
      <c r="H19" s="10">
        <v>200</v>
      </c>
      <c r="I19" s="10">
        <v>0</v>
      </c>
      <c r="J19" s="10">
        <v>200</v>
      </c>
      <c r="K19" s="10">
        <v>0</v>
      </c>
      <c r="L19" s="10">
        <v>250</v>
      </c>
      <c r="M19" s="10">
        <v>0</v>
      </c>
      <c r="N19" s="10">
        <v>250</v>
      </c>
      <c r="O19" s="10">
        <v>0</v>
      </c>
      <c r="P19" s="10">
        <v>250</v>
      </c>
      <c r="Q19" s="10">
        <v>0</v>
      </c>
    </row>
    <row r="20" spans="1:17" ht="110.25" customHeight="1">
      <c r="A20" s="21" t="s">
        <v>42</v>
      </c>
      <c r="B20" s="19" t="s">
        <v>43</v>
      </c>
      <c r="C20" s="10">
        <v>112</v>
      </c>
      <c r="D20" s="10">
        <v>0</v>
      </c>
      <c r="E20" s="10">
        <v>0</v>
      </c>
      <c r="F20" s="10">
        <v>100</v>
      </c>
      <c r="G20" s="10">
        <v>0</v>
      </c>
      <c r="H20" s="10">
        <v>100</v>
      </c>
      <c r="I20" s="10">
        <v>0</v>
      </c>
      <c r="J20" s="10">
        <v>100</v>
      </c>
      <c r="K20" s="10">
        <v>0</v>
      </c>
      <c r="L20" s="10">
        <v>80</v>
      </c>
      <c r="M20" s="10">
        <v>0</v>
      </c>
      <c r="N20" s="10">
        <v>80</v>
      </c>
      <c r="O20" s="10">
        <v>0</v>
      </c>
      <c r="P20" s="10">
        <v>80</v>
      </c>
      <c r="Q20" s="10">
        <v>0</v>
      </c>
    </row>
    <row r="21" spans="1:17" ht="96" customHeight="1">
      <c r="A21" s="21" t="s">
        <v>44</v>
      </c>
      <c r="B21" s="19" t="s">
        <v>45</v>
      </c>
      <c r="C21" s="10">
        <v>408.9</v>
      </c>
      <c r="D21" s="10">
        <v>0</v>
      </c>
      <c r="E21" s="10">
        <v>0</v>
      </c>
      <c r="F21" s="10">
        <v>150</v>
      </c>
      <c r="G21" s="10">
        <v>0</v>
      </c>
      <c r="H21" s="10">
        <v>150</v>
      </c>
      <c r="I21" s="10">
        <v>0</v>
      </c>
      <c r="J21" s="10">
        <v>150</v>
      </c>
      <c r="K21" s="10">
        <v>0</v>
      </c>
      <c r="L21" s="10">
        <v>150</v>
      </c>
      <c r="M21" s="10">
        <v>0</v>
      </c>
      <c r="N21" s="10">
        <v>150</v>
      </c>
      <c r="O21" s="10">
        <v>0</v>
      </c>
      <c r="P21" s="10">
        <v>150</v>
      </c>
      <c r="Q21" s="10">
        <v>0</v>
      </c>
    </row>
    <row r="22" spans="1:17" ht="94.5" customHeight="1">
      <c r="A22" s="21" t="s">
        <v>46</v>
      </c>
      <c r="B22" s="19" t="s">
        <v>47</v>
      </c>
      <c r="C22" s="10">
        <v>0</v>
      </c>
      <c r="D22" s="10">
        <v>0</v>
      </c>
      <c r="E22" s="10">
        <v>0</v>
      </c>
      <c r="F22" s="10"/>
      <c r="G22" s="10">
        <v>0</v>
      </c>
      <c r="H22" s="10"/>
      <c r="I22" s="10">
        <v>0</v>
      </c>
      <c r="J22" s="10"/>
      <c r="K22" s="10">
        <v>0</v>
      </c>
      <c r="L22" s="10">
        <v>50</v>
      </c>
      <c r="M22" s="10">
        <v>0</v>
      </c>
      <c r="N22" s="10">
        <v>50</v>
      </c>
      <c r="O22" s="10">
        <v>0</v>
      </c>
      <c r="P22" s="10">
        <v>50</v>
      </c>
      <c r="Q22" s="10">
        <v>0</v>
      </c>
    </row>
    <row r="23" spans="1:17" ht="126.75" customHeight="1">
      <c r="A23" s="21" t="s">
        <v>48</v>
      </c>
      <c r="B23" s="19" t="s">
        <v>49</v>
      </c>
      <c r="C23" s="10">
        <v>37.700000000000003</v>
      </c>
      <c r="D23" s="10">
        <v>0</v>
      </c>
      <c r="E23" s="10">
        <v>0</v>
      </c>
      <c r="F23" s="10">
        <v>250</v>
      </c>
      <c r="G23" s="10">
        <v>0</v>
      </c>
      <c r="H23" s="10">
        <v>250</v>
      </c>
      <c r="I23" s="10">
        <v>0</v>
      </c>
      <c r="J23" s="10">
        <v>250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</row>
    <row r="24" spans="1:17" ht="95.25" customHeight="1">
      <c r="A24" s="21" t="s">
        <v>50</v>
      </c>
      <c r="B24" s="19" t="s">
        <v>51</v>
      </c>
      <c r="C24" s="10">
        <v>39.700000000000003</v>
      </c>
      <c r="D24" s="10">
        <v>0</v>
      </c>
      <c r="E24" s="10">
        <v>0</v>
      </c>
      <c r="F24" s="10">
        <f>775-250</f>
        <v>525</v>
      </c>
      <c r="G24" s="10">
        <v>0</v>
      </c>
      <c r="H24" s="10">
        <v>811.4</v>
      </c>
      <c r="I24" s="10">
        <v>0</v>
      </c>
      <c r="J24" s="10">
        <v>798.4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</row>
    <row r="25" spans="1:17" ht="96" customHeight="1">
      <c r="A25" s="21" t="s">
        <v>52</v>
      </c>
      <c r="B25" s="19" t="s">
        <v>53</v>
      </c>
      <c r="C25" s="10">
        <v>629.6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</row>
    <row r="26" spans="1:17" ht="99.75" customHeight="1">
      <c r="A26" s="21" t="s">
        <v>70</v>
      </c>
      <c r="B26" s="19" t="s">
        <v>71</v>
      </c>
      <c r="C26" s="10">
        <v>225.5</v>
      </c>
      <c r="D26" s="10"/>
      <c r="E26" s="10"/>
      <c r="F26" s="10">
        <v>338.3</v>
      </c>
      <c r="G26" s="10"/>
      <c r="H26" s="10">
        <v>338.3</v>
      </c>
      <c r="I26" s="10"/>
      <c r="J26" s="10">
        <v>338.3</v>
      </c>
      <c r="K26" s="10"/>
      <c r="L26" s="10"/>
      <c r="M26" s="10"/>
      <c r="N26" s="10"/>
      <c r="O26" s="10"/>
      <c r="P26" s="10"/>
      <c r="Q26" s="10"/>
    </row>
    <row r="27" spans="1:17" ht="15.75">
      <c r="A27" s="21"/>
      <c r="B27" s="19" t="s">
        <v>15</v>
      </c>
      <c r="C27" s="10">
        <f t="shared" ref="C27:Q27" si="16">C5+C8+C11+C15+C16+C19+C20+C21+C22+C23+C24+C25+C26</f>
        <v>8507</v>
      </c>
      <c r="D27" s="10">
        <f t="shared" si="16"/>
        <v>0</v>
      </c>
      <c r="E27" s="10">
        <f t="shared" si="16"/>
        <v>15407.5</v>
      </c>
      <c r="F27" s="10">
        <f t="shared" si="16"/>
        <v>5752.7</v>
      </c>
      <c r="G27" s="10">
        <f t="shared" si="16"/>
        <v>0</v>
      </c>
      <c r="H27" s="10">
        <f t="shared" si="16"/>
        <v>3990.7000000000003</v>
      </c>
      <c r="I27" s="10">
        <f t="shared" si="16"/>
        <v>0</v>
      </c>
      <c r="J27" s="10">
        <f t="shared" si="16"/>
        <v>3830.6000000000004</v>
      </c>
      <c r="K27" s="10">
        <f t="shared" si="16"/>
        <v>0</v>
      </c>
      <c r="L27" s="10">
        <f t="shared" si="16"/>
        <v>1140</v>
      </c>
      <c r="M27" s="10">
        <f t="shared" si="16"/>
        <v>0</v>
      </c>
      <c r="N27" s="10">
        <f t="shared" si="16"/>
        <v>1140</v>
      </c>
      <c r="O27" s="10">
        <f t="shared" si="16"/>
        <v>0</v>
      </c>
      <c r="P27" s="10">
        <f t="shared" si="16"/>
        <v>1140</v>
      </c>
      <c r="Q27" s="10">
        <f t="shared" si="16"/>
        <v>0</v>
      </c>
    </row>
  </sheetData>
  <mergeCells count="15">
    <mergeCell ref="J3:K3"/>
    <mergeCell ref="L3:M3"/>
    <mergeCell ref="N3:O3"/>
    <mergeCell ref="P3:Q3"/>
    <mergeCell ref="C2:Q2"/>
    <mergeCell ref="A5:A6"/>
    <mergeCell ref="A8:A10"/>
    <mergeCell ref="A11:A13"/>
    <mergeCell ref="A16:A18"/>
    <mergeCell ref="A1:I1"/>
    <mergeCell ref="A2:A4"/>
    <mergeCell ref="B2:B4"/>
    <mergeCell ref="C3:E3"/>
    <mergeCell ref="F3:G3"/>
    <mergeCell ref="H3:I3"/>
  </mergeCells>
  <pageMargins left="0.27559055118110237" right="0.15748031496062992" top="0.39370078740157483" bottom="0.39370078740157483" header="0.19685039370078741" footer="0.15748031496062992"/>
  <pageSetup paperSize="9" scale="80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1"/>
  <sheetViews>
    <sheetView workbookViewId="0">
      <selection activeCell="B6" sqref="B6"/>
    </sheetView>
  </sheetViews>
  <sheetFormatPr defaultRowHeight="15"/>
  <cols>
    <col min="1" max="1" width="3.85546875" style="1" customWidth="1"/>
    <col min="2" max="2" width="38.5703125" style="1" customWidth="1"/>
    <col min="3" max="3" width="10" style="12" customWidth="1"/>
    <col min="4" max="4" width="7.85546875" style="12" customWidth="1"/>
    <col min="5" max="5" width="10" style="12" customWidth="1"/>
    <col min="6" max="6" width="10" style="1" customWidth="1"/>
    <col min="7" max="7" width="7.85546875" style="1" customWidth="1"/>
    <col min="8" max="8" width="10" style="12" customWidth="1"/>
    <col min="9" max="9" width="7.85546875" style="12" customWidth="1"/>
    <col min="10" max="10" width="10.28515625" style="17" customWidth="1"/>
    <col min="11" max="11" width="7.85546875" style="30" customWidth="1"/>
    <col min="12" max="12" width="9.140625" style="1"/>
    <col min="13" max="13" width="7.85546875" style="1" customWidth="1"/>
    <col min="14" max="14" width="9.140625" style="1"/>
    <col min="15" max="15" width="7.85546875" style="1" customWidth="1"/>
    <col min="16" max="16" width="9.140625" style="1"/>
    <col min="17" max="17" width="7.85546875" style="1" customWidth="1"/>
    <col min="18" max="18" width="6" style="14" customWidth="1"/>
    <col min="19" max="19" width="9.140625" style="15"/>
    <col min="20" max="16384" width="9.140625" style="1"/>
  </cols>
  <sheetData>
    <row r="1" spans="1:17" ht="82.5" customHeight="1">
      <c r="A1" s="47" t="s">
        <v>69</v>
      </c>
      <c r="B1" s="48"/>
      <c r="C1" s="48"/>
      <c r="D1" s="48"/>
      <c r="E1" s="48"/>
      <c r="F1" s="48"/>
      <c r="G1" s="48"/>
      <c r="H1" s="48"/>
      <c r="I1" s="48"/>
    </row>
    <row r="2" spans="1:17" ht="15.75" customHeight="1">
      <c r="A2" s="49" t="s">
        <v>22</v>
      </c>
      <c r="B2" s="50" t="s">
        <v>21</v>
      </c>
      <c r="C2" s="49" t="s">
        <v>0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</row>
    <row r="3" spans="1:17" ht="15.75">
      <c r="A3" s="49"/>
      <c r="B3" s="50"/>
      <c r="C3" s="34" t="s">
        <v>17</v>
      </c>
      <c r="D3" s="34"/>
      <c r="E3" s="34"/>
      <c r="F3" s="49" t="s">
        <v>16</v>
      </c>
      <c r="G3" s="49"/>
      <c r="H3" s="34" t="s">
        <v>18</v>
      </c>
      <c r="I3" s="34"/>
      <c r="J3" s="34" t="s">
        <v>63</v>
      </c>
      <c r="K3" s="34"/>
      <c r="L3" s="49" t="s">
        <v>64</v>
      </c>
      <c r="M3" s="49"/>
      <c r="N3" s="49" t="s">
        <v>65</v>
      </c>
      <c r="O3" s="49"/>
      <c r="P3" s="49" t="s">
        <v>66</v>
      </c>
      <c r="Q3" s="49"/>
    </row>
    <row r="4" spans="1:17" ht="15.75">
      <c r="A4" s="49"/>
      <c r="B4" s="50"/>
      <c r="C4" s="16" t="s">
        <v>19</v>
      </c>
      <c r="D4" s="9" t="s">
        <v>23</v>
      </c>
      <c r="E4" s="9" t="s">
        <v>20</v>
      </c>
      <c r="F4" s="2" t="s">
        <v>19</v>
      </c>
      <c r="G4" s="2" t="s">
        <v>20</v>
      </c>
      <c r="H4" s="23" t="s">
        <v>19</v>
      </c>
      <c r="I4" s="23" t="s">
        <v>20</v>
      </c>
      <c r="J4" s="23" t="s">
        <v>19</v>
      </c>
      <c r="K4" s="23" t="s">
        <v>20</v>
      </c>
      <c r="L4" s="8" t="s">
        <v>19</v>
      </c>
      <c r="M4" s="8" t="s">
        <v>20</v>
      </c>
      <c r="N4" s="8" t="s">
        <v>19</v>
      </c>
      <c r="O4" s="8" t="s">
        <v>20</v>
      </c>
      <c r="P4" s="8" t="s">
        <v>19</v>
      </c>
      <c r="Q4" s="8" t="s">
        <v>20</v>
      </c>
    </row>
    <row r="5" spans="1:17" ht="78.75" customHeight="1">
      <c r="A5" s="3" t="s">
        <v>1</v>
      </c>
      <c r="B5" s="4" t="s">
        <v>57</v>
      </c>
      <c r="C5" s="10">
        <v>0</v>
      </c>
      <c r="D5" s="10">
        <v>0</v>
      </c>
      <c r="E5" s="10">
        <v>0</v>
      </c>
      <c r="F5" s="6">
        <v>60</v>
      </c>
      <c r="G5" s="6">
        <v>0</v>
      </c>
      <c r="H5" s="10">
        <v>60</v>
      </c>
      <c r="I5" s="10">
        <v>0</v>
      </c>
      <c r="J5" s="10">
        <v>60</v>
      </c>
      <c r="K5" s="10">
        <v>0</v>
      </c>
      <c r="L5" s="6">
        <v>60</v>
      </c>
      <c r="M5" s="6">
        <v>0</v>
      </c>
      <c r="N5" s="6">
        <v>60</v>
      </c>
      <c r="O5" s="6">
        <v>0</v>
      </c>
      <c r="P5" s="6">
        <v>60</v>
      </c>
      <c r="Q5" s="6">
        <v>0</v>
      </c>
    </row>
    <row r="6" spans="1:17" ht="95.25" customHeight="1">
      <c r="A6" s="44" t="s">
        <v>8</v>
      </c>
      <c r="B6" s="4" t="s">
        <v>58</v>
      </c>
      <c r="C6" s="10">
        <f t="shared" ref="C6:I6" si="0">SUM(C7:C7)</f>
        <v>118.3772</v>
      </c>
      <c r="D6" s="10">
        <f t="shared" si="0"/>
        <v>0</v>
      </c>
      <c r="E6" s="10">
        <f t="shared" si="0"/>
        <v>0</v>
      </c>
      <c r="F6" s="6">
        <f t="shared" si="0"/>
        <v>65</v>
      </c>
      <c r="G6" s="6">
        <f t="shared" si="0"/>
        <v>0</v>
      </c>
      <c r="H6" s="10">
        <f t="shared" si="0"/>
        <v>0</v>
      </c>
      <c r="I6" s="10">
        <f t="shared" si="0"/>
        <v>0</v>
      </c>
      <c r="J6" s="10">
        <f t="shared" ref="J6" si="1">SUM(J7:J7)</f>
        <v>0</v>
      </c>
      <c r="K6" s="10">
        <f t="shared" ref="K6" si="2">SUM(K7:K7)</f>
        <v>0</v>
      </c>
      <c r="L6" s="6">
        <f t="shared" ref="L6" si="3">SUM(L7:L7)</f>
        <v>0</v>
      </c>
      <c r="M6" s="6">
        <f t="shared" ref="M6" si="4">SUM(M7:M7)</f>
        <v>0</v>
      </c>
      <c r="N6" s="6">
        <f t="shared" ref="N6" si="5">SUM(N7:N7)</f>
        <v>0</v>
      </c>
      <c r="O6" s="6">
        <f t="shared" ref="O6" si="6">SUM(O7:O7)</f>
        <v>0</v>
      </c>
      <c r="P6" s="6">
        <f t="shared" ref="P6" si="7">SUM(P7:P7)</f>
        <v>0</v>
      </c>
      <c r="Q6" s="6">
        <f t="shared" ref="Q6" si="8">SUM(Q7:Q7)</f>
        <v>0</v>
      </c>
    </row>
    <row r="7" spans="1:17" ht="97.5" customHeight="1">
      <c r="A7" s="44"/>
      <c r="B7" s="5" t="s">
        <v>59</v>
      </c>
      <c r="C7" s="11">
        <v>118.3772</v>
      </c>
      <c r="D7" s="11">
        <v>0</v>
      </c>
      <c r="E7" s="11">
        <v>0</v>
      </c>
      <c r="F7" s="7">
        <v>65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7">
        <v>0</v>
      </c>
      <c r="M7" s="11">
        <v>0</v>
      </c>
      <c r="N7" s="7">
        <v>0</v>
      </c>
      <c r="O7" s="11">
        <v>0</v>
      </c>
      <c r="P7" s="7">
        <v>0</v>
      </c>
      <c r="Q7" s="11">
        <v>0</v>
      </c>
    </row>
    <row r="8" spans="1:17" ht="97.5" customHeight="1">
      <c r="A8" s="13" t="s">
        <v>11</v>
      </c>
      <c r="B8" s="4" t="s">
        <v>60</v>
      </c>
      <c r="C8" s="10">
        <v>100</v>
      </c>
      <c r="D8" s="10">
        <v>0</v>
      </c>
      <c r="E8" s="10">
        <v>0</v>
      </c>
      <c r="F8" s="6">
        <v>150</v>
      </c>
      <c r="G8" s="6">
        <v>0</v>
      </c>
      <c r="H8" s="10">
        <v>150</v>
      </c>
      <c r="I8" s="10">
        <v>0</v>
      </c>
      <c r="J8" s="10">
        <v>150</v>
      </c>
      <c r="K8" s="10">
        <v>0</v>
      </c>
      <c r="L8" s="6">
        <v>100</v>
      </c>
      <c r="M8" s="6">
        <v>0</v>
      </c>
      <c r="N8" s="6">
        <v>100</v>
      </c>
      <c r="O8" s="6">
        <v>0</v>
      </c>
      <c r="P8" s="6">
        <v>100</v>
      </c>
      <c r="Q8" s="6">
        <v>0</v>
      </c>
    </row>
    <row r="9" spans="1:17" ht="190.5" customHeight="1">
      <c r="A9" s="45" t="s">
        <v>13</v>
      </c>
      <c r="B9" s="4" t="s">
        <v>61</v>
      </c>
      <c r="C9" s="10">
        <f>C10</f>
        <v>0</v>
      </c>
      <c r="D9" s="10">
        <f t="shared" ref="D9:Q9" si="9">D10</f>
        <v>0</v>
      </c>
      <c r="E9" s="10">
        <f t="shared" si="9"/>
        <v>2250.4</v>
      </c>
      <c r="F9" s="10">
        <f t="shared" si="9"/>
        <v>0</v>
      </c>
      <c r="G9" s="10">
        <f t="shared" si="9"/>
        <v>0</v>
      </c>
      <c r="H9" s="10">
        <f t="shared" si="9"/>
        <v>0</v>
      </c>
      <c r="I9" s="10">
        <f t="shared" si="9"/>
        <v>0</v>
      </c>
      <c r="J9" s="10">
        <f t="shared" si="9"/>
        <v>0</v>
      </c>
      <c r="K9" s="10">
        <f t="shared" si="9"/>
        <v>0</v>
      </c>
      <c r="L9" s="10">
        <f t="shared" si="9"/>
        <v>0</v>
      </c>
      <c r="M9" s="10">
        <f t="shared" si="9"/>
        <v>0</v>
      </c>
      <c r="N9" s="10">
        <f t="shared" si="9"/>
        <v>0</v>
      </c>
      <c r="O9" s="10">
        <f t="shared" si="9"/>
        <v>0</v>
      </c>
      <c r="P9" s="10">
        <f t="shared" si="9"/>
        <v>0</v>
      </c>
      <c r="Q9" s="10">
        <f t="shared" si="9"/>
        <v>0</v>
      </c>
    </row>
    <row r="10" spans="1:17" ht="114" customHeight="1">
      <c r="A10" s="46"/>
      <c r="B10" s="5" t="s">
        <v>62</v>
      </c>
      <c r="C10" s="11">
        <v>0</v>
      </c>
      <c r="D10" s="11">
        <v>0</v>
      </c>
      <c r="E10" s="11">
        <v>2250.4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</row>
    <row r="11" spans="1:17" ht="15.75">
      <c r="A11" s="3"/>
      <c r="B11" s="4" t="s">
        <v>15</v>
      </c>
      <c r="C11" s="10">
        <f>C5+C6+C8+C9</f>
        <v>218.37720000000002</v>
      </c>
      <c r="D11" s="10">
        <f t="shared" ref="D11:I11" si="10">D5+D6+D8+D9</f>
        <v>0</v>
      </c>
      <c r="E11" s="10">
        <f t="shared" si="10"/>
        <v>2250.4</v>
      </c>
      <c r="F11" s="10">
        <f t="shared" si="10"/>
        <v>275</v>
      </c>
      <c r="G11" s="10">
        <f t="shared" si="10"/>
        <v>0</v>
      </c>
      <c r="H11" s="10">
        <f t="shared" si="10"/>
        <v>210</v>
      </c>
      <c r="I11" s="10">
        <f t="shared" si="10"/>
        <v>0</v>
      </c>
      <c r="J11" s="10">
        <f t="shared" ref="J11:Q11" si="11">J5+J6+J8+J9</f>
        <v>210</v>
      </c>
      <c r="K11" s="10">
        <f t="shared" si="11"/>
        <v>0</v>
      </c>
      <c r="L11" s="10">
        <f t="shared" si="11"/>
        <v>160</v>
      </c>
      <c r="M11" s="10">
        <f t="shared" si="11"/>
        <v>0</v>
      </c>
      <c r="N11" s="10">
        <f t="shared" si="11"/>
        <v>160</v>
      </c>
      <c r="O11" s="10">
        <f t="shared" si="11"/>
        <v>0</v>
      </c>
      <c r="P11" s="10">
        <f t="shared" si="11"/>
        <v>160</v>
      </c>
      <c r="Q11" s="10">
        <f t="shared" si="11"/>
        <v>0</v>
      </c>
    </row>
  </sheetData>
  <mergeCells count="13">
    <mergeCell ref="J3:K3"/>
    <mergeCell ref="L3:M3"/>
    <mergeCell ref="N3:O3"/>
    <mergeCell ref="P3:Q3"/>
    <mergeCell ref="C2:Q2"/>
    <mergeCell ref="A6:A7"/>
    <mergeCell ref="A9:A10"/>
    <mergeCell ref="A1:I1"/>
    <mergeCell ref="A2:A4"/>
    <mergeCell ref="B2:B4"/>
    <mergeCell ref="C3:E3"/>
    <mergeCell ref="F3:G3"/>
    <mergeCell ref="H3:I3"/>
  </mergeCells>
  <pageMargins left="0.39370078740157483" right="0.23622047244094491" top="0.39370078740157483" bottom="0.39370078740157483" header="0.15748031496062992" footer="0.15748031496062992"/>
  <pageSetup paperSize="9" scale="74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2015-03-22T08:09:12Z</dcterms:modified>
</cp:coreProperties>
</file>