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7" r:id="rId5"/>
    <sheet name="Всего" sheetId="4" r:id="rId6"/>
    <sheet name="Лист1" sheetId="5" r:id="rId7"/>
  </sheets>
  <calcPr calcId="124519"/>
</workbook>
</file>

<file path=xl/calcChain.xml><?xml version="1.0" encoding="utf-8"?>
<calcChain xmlns="http://schemas.openxmlformats.org/spreadsheetml/2006/main">
  <c r="L5" i="6"/>
  <c r="N5" i="3"/>
  <c r="M5"/>
  <c r="D18" i="7"/>
  <c r="E18"/>
  <c r="F18"/>
  <c r="G18"/>
  <c r="H18"/>
  <c r="I18"/>
  <c r="J18"/>
  <c r="K18"/>
  <c r="L18"/>
  <c r="C18"/>
  <c r="D13"/>
  <c r="E13"/>
  <c r="F13"/>
  <c r="G13"/>
  <c r="H13"/>
  <c r="I13"/>
  <c r="J13"/>
  <c r="K13"/>
  <c r="L13"/>
  <c r="C13"/>
  <c r="D5"/>
  <c r="E5"/>
  <c r="F5"/>
  <c r="G5"/>
  <c r="H5"/>
  <c r="I5"/>
  <c r="J5"/>
  <c r="K5"/>
  <c r="L5"/>
  <c r="C5"/>
  <c r="AA6" i="4"/>
  <c r="AC6"/>
  <c r="AA7"/>
  <c r="AC7"/>
  <c r="AA8"/>
  <c r="AB8"/>
  <c r="AC8"/>
  <c r="AC5"/>
  <c r="AB5"/>
  <c r="AA5"/>
  <c r="P12" i="6"/>
  <c r="O12"/>
  <c r="N12"/>
  <c r="L12"/>
  <c r="J5"/>
  <c r="J12"/>
  <c r="M7" i="3"/>
  <c r="N7"/>
  <c r="O7"/>
  <c r="P8" i="2"/>
  <c r="P5"/>
  <c r="N5"/>
  <c r="M30"/>
  <c r="Q16"/>
  <c r="P16"/>
  <c r="O16"/>
  <c r="N16"/>
  <c r="M16"/>
  <c r="L16"/>
  <c r="L5"/>
  <c r="M51"/>
  <c r="J5"/>
  <c r="W5" i="4"/>
  <c r="V39" i="1"/>
  <c r="W39"/>
  <c r="W29"/>
  <c r="V29"/>
  <c r="Q5"/>
  <c r="P5"/>
  <c r="O5"/>
  <c r="L5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29" i="1"/>
  <c r="H10" i="3"/>
  <c r="H21" i="2"/>
  <c r="H30"/>
  <c r="H5"/>
  <c r="AC9" i="4" l="1"/>
  <c r="AA9"/>
  <c r="L39" i="1"/>
  <c r="K15" i="3"/>
  <c r="N7" i="4" s="1"/>
  <c r="M15" i="3"/>
  <c r="J54" i="2"/>
  <c r="H16" l="1"/>
  <c r="T5" i="1"/>
  <c r="T29"/>
  <c r="O39"/>
  <c r="I30"/>
  <c r="I25" i="2"/>
  <c r="H25"/>
  <c r="H48"/>
  <c r="H51"/>
  <c r="H15"/>
  <c r="H31"/>
  <c r="I32" i="1"/>
  <c r="P51" i="2"/>
  <c r="N51"/>
  <c r="L51"/>
  <c r="W9" i="4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Z8" s="1"/>
  <c r="M12" i="6"/>
  <c r="R8" i="4" s="1"/>
  <c r="S8"/>
  <c r="U8"/>
  <c r="V8"/>
  <c r="Q12" i="6"/>
  <c r="X8" i="4" s="1"/>
  <c r="C12" i="6"/>
  <c r="H54" i="2" l="1"/>
  <c r="T39" i="1"/>
  <c r="U5" i="4" s="1"/>
  <c r="B8"/>
  <c r="Y8"/>
  <c r="G36" i="1"/>
  <c r="H36"/>
  <c r="F36"/>
  <c r="F39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P54"/>
  <c r="V6" i="4" s="1"/>
  <c r="N54" i="2"/>
  <c r="S6" i="4" s="1"/>
  <c r="L54" i="2"/>
  <c r="P6" i="4" s="1"/>
  <c r="Z6" s="1"/>
  <c r="F54" i="2" l="1"/>
  <c r="P29" i="1"/>
  <c r="J29"/>
  <c r="K29"/>
  <c r="M29"/>
  <c r="M39" s="1"/>
  <c r="N29"/>
  <c r="N39" s="1"/>
  <c r="Q29"/>
  <c r="R29"/>
  <c r="S29"/>
  <c r="U29"/>
  <c r="I29"/>
  <c r="H5"/>
  <c r="F14" i="2"/>
  <c r="F33" i="1"/>
  <c r="U6" i="5"/>
  <c r="U5"/>
  <c r="J5" i="1"/>
  <c r="G29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2" i="1"/>
  <c r="C12"/>
  <c r="C5" s="1"/>
  <c r="C12" i="2"/>
  <c r="C11" s="1"/>
  <c r="P39" i="1" l="1"/>
  <c r="Q5" i="4" s="1"/>
  <c r="Q9" s="1"/>
  <c r="M5"/>
  <c r="M9" s="1"/>
  <c r="U8" i="5"/>
  <c r="J39" i="1"/>
  <c r="J5" i="4" s="1"/>
  <c r="J9" s="1"/>
  <c r="G39" i="1"/>
  <c r="G5" i="4" s="1"/>
  <c r="G9" s="1"/>
  <c r="V8" i="5"/>
  <c r="X8"/>
  <c r="B8"/>
  <c r="W8"/>
  <c r="R13" i="3"/>
  <c r="Q13"/>
  <c r="R7"/>
  <c r="Q7"/>
  <c r="P13"/>
  <c r="P7"/>
  <c r="N13"/>
  <c r="N15"/>
  <c r="R7" i="4" s="1"/>
  <c r="AB7" s="1"/>
  <c r="L13" i="3"/>
  <c r="J13"/>
  <c r="L7"/>
  <c r="Q21" i="2"/>
  <c r="Q8"/>
  <c r="Q5"/>
  <c r="O21"/>
  <c r="O8"/>
  <c r="O5"/>
  <c r="M21"/>
  <c r="M8"/>
  <c r="M5"/>
  <c r="K21"/>
  <c r="K5"/>
  <c r="U39" i="1"/>
  <c r="V5" i="4" s="1"/>
  <c r="W5" i="1"/>
  <c r="R39"/>
  <c r="S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15" s="1"/>
  <c r="D7" i="4" s="1"/>
  <c r="D21" i="2"/>
  <c r="E21"/>
  <c r="C21"/>
  <c r="F6" i="4"/>
  <c r="I8" i="2"/>
  <c r="I5"/>
  <c r="D29" i="1"/>
  <c r="E29"/>
  <c r="H29"/>
  <c r="I39"/>
  <c r="C29"/>
  <c r="D5"/>
  <c r="E5"/>
  <c r="Z5" i="4" l="1"/>
  <c r="Y5"/>
  <c r="B5"/>
  <c r="P15" i="3"/>
  <c r="U7" i="4" s="1"/>
  <c r="E15" i="3"/>
  <c r="E7" i="4" s="1"/>
  <c r="R15" i="3"/>
  <c r="X7" i="4" s="1"/>
  <c r="K54" i="2"/>
  <c r="N6" i="4" s="1"/>
  <c r="Q54" i="2"/>
  <c r="X6" i="4" s="1"/>
  <c r="L15" i="3"/>
  <c r="O7" i="4" s="1"/>
  <c r="O9" s="1"/>
  <c r="I5"/>
  <c r="M54" i="2"/>
  <c r="R6" i="4" s="1"/>
  <c r="AB6" s="1"/>
  <c r="AB9" s="1"/>
  <c r="O54" i="2"/>
  <c r="U6" i="4" s="1"/>
  <c r="I54" i="2"/>
  <c r="K6" i="4" s="1"/>
  <c r="G15" i="3"/>
  <c r="H7" i="4" s="1"/>
  <c r="L6"/>
  <c r="Q39" i="1"/>
  <c r="R5" i="4" s="1"/>
  <c r="S39" i="1"/>
  <c r="T5" i="4" s="1"/>
  <c r="T9" s="1"/>
  <c r="X5"/>
  <c r="F15" i="3"/>
  <c r="F7" i="4" s="1"/>
  <c r="F9" s="1"/>
  <c r="H15" i="3"/>
  <c r="I7" i="4" s="1"/>
  <c r="N5"/>
  <c r="C15" i="3"/>
  <c r="C7" i="4" s="1"/>
  <c r="E54" i="2"/>
  <c r="E6" i="4" s="1"/>
  <c r="D54" i="2"/>
  <c r="D6" i="4" s="1"/>
  <c r="G54" i="2"/>
  <c r="H6" i="4" s="1"/>
  <c r="C54" i="2"/>
  <c r="C6" i="4" s="1"/>
  <c r="D39" i="1"/>
  <c r="D5" i="4" s="1"/>
  <c r="J15" i="3"/>
  <c r="L7" i="4" s="1"/>
  <c r="P7"/>
  <c r="O15" i="3"/>
  <c r="S7" i="4" s="1"/>
  <c r="S9" s="1"/>
  <c r="Q15" i="3"/>
  <c r="V7" i="4" s="1"/>
  <c r="V9" s="1"/>
  <c r="H39" i="1"/>
  <c r="H5" i="4" s="1"/>
  <c r="K39" i="1"/>
  <c r="K5" i="4" s="1"/>
  <c r="E39" i="1"/>
  <c r="E5" i="4" s="1"/>
  <c r="C39" i="1"/>
  <c r="C5" i="4" s="1"/>
  <c r="Z9" l="1"/>
  <c r="P9"/>
  <c r="Z7"/>
  <c r="Z10"/>
  <c r="B7"/>
  <c r="Y7"/>
  <c r="X9"/>
  <c r="V10" s="1"/>
  <c r="U9"/>
  <c r="S10" s="1"/>
  <c r="D9"/>
  <c r="L9"/>
  <c r="R9"/>
  <c r="B6"/>
  <c r="H9"/>
  <c r="F10" s="1"/>
  <c r="E9"/>
  <c r="N9"/>
  <c r="K9"/>
  <c r="I9"/>
  <c r="C9"/>
  <c r="Y6"/>
  <c r="P10" l="1"/>
  <c r="L10"/>
  <c r="I10"/>
  <c r="B9"/>
  <c r="C10"/>
  <c r="Y9"/>
</calcChain>
</file>

<file path=xl/sharedStrings.xml><?xml version="1.0" encoding="utf-8"?>
<sst xmlns="http://schemas.openxmlformats.org/spreadsheetml/2006/main" count="406" uniqueCount="183">
  <si>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</si>
  <si>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</si>
  <si>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</si>
  <si>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</si>
  <si>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</si>
  <si>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</si>
  <si>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</si>
  <si>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</si>
  <si>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</si>
  <si>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</si>
  <si>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</si>
  <si>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</si>
  <si>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</si>
  <si>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</si>
  <si>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</si>
  <si>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</si>
  <si>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</si>
  <si>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</si>
  <si>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</si>
  <si>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</si>
  <si>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</si>
  <si>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</si>
  <si>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</si>
  <si>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</si>
  <si>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</si>
  <si>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</si>
  <si>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</si>
  <si>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</si>
  <si>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</si>
  <si>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</si>
  <si>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</si>
  <si>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</si>
  <si>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</si>
  <si>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</si>
  <si>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</si>
  <si>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</si>
  <si>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</si>
  <si>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</si>
  <si>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</si>
  <si>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</si>
  <si>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</si>
  <si>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</si>
  <si>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</si>
  <si>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</si>
  <si>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</si>
  <si>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</si>
  <si>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</si>
  <si>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</si>
  <si>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</si>
  <si>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</si>
  <si>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</si>
  <si>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</si>
  <si>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</si>
  <si>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</si>
  <si>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</si>
  <si>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</si>
  <si>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</si>
  <si>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</si>
  <si>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</si>
  <si>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</si>
  <si>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</si>
  <si>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</si>
  <si>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</si>
  <si>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</si>
  <si>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</si>
  <si>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</si>
  <si>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</si>
  <si>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</si>
  <si>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</si>
  <si>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</si>
  <si>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</si>
  <si>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</si>
  <si>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</si>
  <si>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</si>
  <si>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</si>
  <si>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</si>
  <si>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</si>
  <si>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</si>
  <si>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</si>
  <si>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</si>
  <si>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</si>
  <si>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</si>
  <si>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</si>
  <si>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</si>
  <si>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</si>
  <si>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</si>
  <si>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</si>
  <si>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</si>
  <si>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</si>
  <si>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</si>
  <si>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</si>
  <si>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</si>
  <si>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</si>
  <si>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</si>
  <si>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</si>
  <si>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</si>
  <si>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</si>
  <si>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</si>
  <si>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</si>
  <si>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</si>
  <si>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</si>
  <si>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</si>
  <si>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</si>
  <si>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</si>
  <si>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</si>
  <si>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</si>
  <si>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</si>
  <si>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</si>
  <si>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</si>
  <si>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</si>
  <si>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</si>
  <si>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</si>
  <si>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</si>
  <si>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</si>
  <si>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</si>
  <si>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</si>
  <si>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</si>
  <si>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</si>
  <si>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</si>
  <si>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</si>
  <si>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</si>
  <si>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</si>
  <si>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</si>
  <si>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</si>
  <si>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</si>
  <si>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</si>
  <si>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</si>
  <si>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</si>
  <si>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</si>
  <si>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</si>
  <si>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</si>
  <si>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</si>
  <si>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4.1. Строительство канализационных очистных сооружений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</si>
  <si>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</si>
  <si>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</si>
  <si>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</si>
  <si>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</si>
  <si>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</si>
  <si>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</si>
  <si>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</si>
  <si>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</si>
  <si>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</si>
  <si>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</si>
  <si>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4.3. Строительство канализационных насосных станций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</si>
  <si>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</si>
  <si>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</si>
  <si>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</si>
  <si>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</si>
  <si>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</si>
  <si>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</si>
  <si>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</si>
  <si>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 xml:space="preserve">4.4. Строительство канализационных насосных станций в д.Большая Вруда 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</si>
  <si>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</si>
  <si>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</si>
  <si>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</si>
  <si>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</si>
  <si>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1.23. Ремонт дороги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</si>
  <si>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</si>
  <si>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</si>
  <si>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</si>
  <si>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</si>
  <si>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</si>
  <si>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</si>
  <si>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2.1. Приобретениещитов пожарных щитов в д.Большая Вруда</t>
  </si>
  <si>
    <t>217</t>
  </si>
  <si>
    <t>1.4. Подсыпка щебнем съезда к пожарному водоему (в рамках реализации № 95-ОЗ от 14.12.2012г.) д. Тресковицы</t>
  </si>
  <si>
    <t>2014-2020 год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</si>
  <si>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</si>
  <si>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</si>
  <si>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</si>
  <si>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</si>
  <si>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</si>
  <si>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</si>
  <si>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</si>
  <si>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</si>
  <si>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</si>
  <si>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</si>
  <si>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</si>
  <si>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</si>
  <si>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2.3. Благоустройство и озеленение дер. Б.Вруда ул. Спортивная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</si>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</sst>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4" fillId="0" borderId="0" xfId="0" applyFont="1"/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6" fontId="2" fillId="0" borderId="1" xfId="1" applyNumberFormat="1" applyFont="1" applyFill="1" applyBorder="1" applyAlignment="1">
      <alignment horizontal="right" vertical="top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5" fontId="0" fillId="0" borderId="6" xfId="0" applyNumberFormat="1" applyFill="1" applyBorder="1" applyAlignment="1">
      <alignment horizontal="center"/>
    </xf>
    <xf numFmtId="165" fontId="0" fillId="0" borderId="7" xfId="0" applyNumberFormat="1" applyFill="1" applyBorder="1" applyAlignment="1">
      <alignment horizontal="center"/>
    </xf>
    <xf numFmtId="165" fontId="0" fillId="0" borderId="8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"/>
  <sheetViews>
    <sheetView tabSelected="1" zoomScale="90" zoomScaleNormal="90" workbookViewId="0">
      <pane ySplit="2190" activePane="bottomLeft"/>
      <selection activeCell="O4" sqref="O1:Q1048576"/>
      <selection pane="bottomLeft" activeCell="W39" sqref="A1:W39"/>
    </sheetView>
  </sheetViews>
  <sheetFormatPr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8.5703125" style="4" customWidth="1"/>
    <col min="5" max="5" width="11.140625" style="4" customWidth="1"/>
    <col min="6" max="6" width="11.28515625" style="4" customWidth="1"/>
    <col min="7" max="7" width="10" style="4" customWidth="1"/>
    <col min="8" max="8" width="11.7109375" style="4" customWidth="1"/>
    <col min="9" max="9" width="11.28515625" style="4" customWidth="1"/>
    <col min="10" max="10" width="10" style="4" customWidth="1"/>
    <col min="11" max="11" width="11.28515625" style="4" customWidth="1"/>
    <col min="12" max="12" width="12.42578125" style="38" customWidth="1"/>
    <col min="13" max="13" width="10" style="38" customWidth="1"/>
    <col min="14" max="14" width="12.5703125" style="4" customWidth="1"/>
    <col min="15" max="18" width="10.85546875" style="4" customWidth="1"/>
    <col min="19" max="20" width="9.140625" style="4" customWidth="1"/>
    <col min="21" max="22" width="11" style="4" customWidth="1"/>
    <col min="23" max="23" width="7.140625" style="4" customWidth="1"/>
    <col min="24" max="24" width="6.28515625" style="38" customWidth="1"/>
    <col min="25" max="16384" width="9.140625" style="4"/>
  </cols>
  <sheetData>
    <row r="1" spans="1:24" ht="60" customHeight="1">
      <c r="A1" s="56" t="s">
        <v>115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4" ht="15.75" customHeight="1">
      <c r="A2" s="60" t="s">
        <v>22</v>
      </c>
      <c r="B2" s="61" t="s">
        <v>21</v>
      </c>
      <c r="C2" s="62" t="s">
        <v>0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4"/>
    </row>
    <row r="3" spans="1:24" ht="15.75">
      <c r="A3" s="60"/>
      <c r="B3" s="61"/>
      <c r="C3" s="60" t="s">
        <v>17</v>
      </c>
      <c r="D3" s="60"/>
      <c r="E3" s="60"/>
      <c r="F3" s="60" t="s">
        <v>16</v>
      </c>
      <c r="G3" s="60"/>
      <c r="H3" s="60"/>
      <c r="I3" s="60" t="s">
        <v>18</v>
      </c>
      <c r="J3" s="60"/>
      <c r="K3" s="60"/>
      <c r="L3" s="60" t="s">
        <v>76</v>
      </c>
      <c r="M3" s="60"/>
      <c r="N3" s="60"/>
      <c r="O3" s="60" t="s">
        <v>77</v>
      </c>
      <c r="P3" s="60"/>
      <c r="Q3" s="60"/>
      <c r="R3" s="62" t="s">
        <v>78</v>
      </c>
      <c r="S3" s="63"/>
      <c r="T3" s="64"/>
      <c r="U3" s="60" t="s">
        <v>79</v>
      </c>
      <c r="V3" s="60"/>
      <c r="W3" s="60"/>
    </row>
    <row r="4" spans="1:24" ht="15.75">
      <c r="A4" s="60"/>
      <c r="B4" s="6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55" t="s">
        <v>19</v>
      </c>
      <c r="P4" s="55" t="s">
        <v>23</v>
      </c>
      <c r="Q4" s="55" t="s">
        <v>20</v>
      </c>
      <c r="R4" s="49" t="s">
        <v>19</v>
      </c>
      <c r="S4" s="49" t="s">
        <v>23</v>
      </c>
      <c r="T4" s="49" t="s">
        <v>20</v>
      </c>
      <c r="U4" s="49" t="s">
        <v>19</v>
      </c>
      <c r="V4" s="49" t="s">
        <v>23</v>
      </c>
      <c r="W4" s="49" t="s">
        <v>20</v>
      </c>
    </row>
    <row r="5" spans="1:24" ht="113.25" customHeight="1">
      <c r="A5" s="57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f>SUM(O6:O28)+200</f>
        <v>916.1</v>
      </c>
      <c r="P5" s="40">
        <f>SUM(P6:P28)</f>
        <v>0</v>
      </c>
      <c r="Q5" s="40">
        <f>SUM(Q6:Q28)</f>
        <v>716.1</v>
      </c>
      <c r="R5" s="2">
        <v>570.5</v>
      </c>
      <c r="S5" s="2">
        <f>SUM(S6:S12)</f>
        <v>0</v>
      </c>
      <c r="T5" s="2">
        <f>SUM(T6:T12)</f>
        <v>0</v>
      </c>
      <c r="U5" s="2">
        <v>580.9</v>
      </c>
      <c r="V5" s="2"/>
      <c r="W5" s="2">
        <f>SUM(W6:W12)</f>
        <v>0</v>
      </c>
      <c r="X5" s="38" t="s">
        <v>25</v>
      </c>
    </row>
    <row r="6" spans="1:24" ht="49.5" customHeight="1">
      <c r="A6" s="58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</row>
    <row r="7" spans="1:24" ht="48.75" customHeight="1">
      <c r="A7" s="58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8" t="s">
        <v>81</v>
      </c>
    </row>
    <row r="8" spans="1:24" ht="48.75" customHeight="1">
      <c r="A8" s="58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</row>
    <row r="9" spans="1:24" ht="48.75" customHeight="1">
      <c r="A9" s="58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</row>
    <row r="10" spans="1:24" ht="52.5" customHeight="1">
      <c r="A10" s="58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8" t="s">
        <v>82</v>
      </c>
    </row>
    <row r="11" spans="1:24" ht="48.75" customHeight="1">
      <c r="A11" s="58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</row>
    <row r="12" spans="1:24" ht="33" customHeight="1">
      <c r="A12" s="58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</row>
    <row r="13" spans="1:24" ht="51" customHeight="1">
      <c r="A13" s="58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97.5" customHeight="1">
      <c r="A14" s="58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4" ht="67.5" customHeight="1">
      <c r="A15" s="58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4" ht="65.25" customHeight="1">
      <c r="A16" s="58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4" ht="65.25" customHeight="1">
      <c r="A17" s="58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4" ht="48" customHeight="1">
      <c r="A18" s="58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4" ht="49.5" customHeight="1">
      <c r="A19" s="59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4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</row>
    <row r="21" spans="1:24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</row>
    <row r="22" spans="1:24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</row>
    <row r="23" spans="1:24" ht="66" customHeight="1">
      <c r="A23" s="47"/>
      <c r="B23" s="16" t="s">
        <v>141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</row>
    <row r="24" spans="1:24" ht="54" customHeight="1">
      <c r="A24" s="47"/>
      <c r="B24" s="16" t="s">
        <v>144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</row>
    <row r="25" spans="1:24" ht="47.25" customHeight="1">
      <c r="A25" s="47"/>
      <c r="B25" s="16" t="s">
        <v>145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</row>
    <row r="26" spans="1:24" ht="47.25" customHeight="1">
      <c r="A26" s="47"/>
      <c r="B26" s="16" t="s">
        <v>154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</row>
    <row r="27" spans="1:24" ht="33.75" customHeight="1">
      <c r="A27" s="47"/>
      <c r="B27" s="16" t="s">
        <v>155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</row>
    <row r="28" spans="1:24" ht="33.75" customHeight="1">
      <c r="A28" s="47"/>
      <c r="B28" s="16" t="s">
        <v>156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716.1</v>
      </c>
      <c r="P28" s="3"/>
      <c r="Q28" s="3">
        <v>716.1</v>
      </c>
      <c r="R28" s="3"/>
      <c r="S28" s="3"/>
      <c r="T28" s="3"/>
      <c r="U28" s="3"/>
      <c r="V28" s="3"/>
      <c r="W28" s="3"/>
    </row>
    <row r="29" spans="1:24" ht="111" customHeight="1">
      <c r="A29" s="57" t="s">
        <v>8</v>
      </c>
      <c r="B29" s="15" t="s">
        <v>9</v>
      </c>
      <c r="C29" s="2">
        <f t="shared" ref="C29:H29" si="1">SUM(C30:C33)</f>
        <v>1010.2</v>
      </c>
      <c r="D29" s="2">
        <f t="shared" si="1"/>
        <v>45.2</v>
      </c>
      <c r="E29" s="2">
        <f t="shared" si="1"/>
        <v>0</v>
      </c>
      <c r="F29" s="2">
        <v>1086.1379999999999</v>
      </c>
      <c r="G29" s="2">
        <f t="shared" si="1"/>
        <v>68.8</v>
      </c>
      <c r="H29" s="2">
        <f t="shared" si="1"/>
        <v>0</v>
      </c>
      <c r="I29" s="2">
        <f>SUM(I30:I34)</f>
        <v>2388.9168300000001</v>
      </c>
      <c r="J29" s="2">
        <f t="shared" ref="J29:W29" si="2">SUM(J30:J34)</f>
        <v>75.400000000000006</v>
      </c>
      <c r="K29" s="2">
        <f t="shared" si="2"/>
        <v>0</v>
      </c>
      <c r="L29" s="2">
        <f>SUM(L30:L34)</f>
        <v>1396.4</v>
      </c>
      <c r="M29" s="2">
        <f t="shared" si="2"/>
        <v>82.9</v>
      </c>
      <c r="N29" s="2">
        <f t="shared" si="2"/>
        <v>0</v>
      </c>
      <c r="O29" s="2">
        <v>970.6</v>
      </c>
      <c r="P29" s="2">
        <f t="shared" si="2"/>
        <v>91.2</v>
      </c>
      <c r="Q29" s="2">
        <f t="shared" si="2"/>
        <v>0</v>
      </c>
      <c r="R29" s="2">
        <f t="shared" si="2"/>
        <v>1000</v>
      </c>
      <c r="S29" s="2">
        <f t="shared" si="2"/>
        <v>100.3</v>
      </c>
      <c r="T29" s="2">
        <f t="shared" ref="T29" si="3">SUM(T30:T34)</f>
        <v>0</v>
      </c>
      <c r="U29" s="2">
        <f t="shared" si="2"/>
        <v>1000</v>
      </c>
      <c r="V29" s="2">
        <f t="shared" si="2"/>
        <v>104.6</v>
      </c>
      <c r="W29" s="2">
        <f t="shared" si="2"/>
        <v>0</v>
      </c>
      <c r="X29" s="38" t="s">
        <v>28</v>
      </c>
    </row>
    <row r="30" spans="1:24" ht="18" customHeight="1">
      <c r="A30" s="58"/>
      <c r="B30" s="16" t="s">
        <v>10</v>
      </c>
      <c r="C30" s="3">
        <v>300</v>
      </c>
      <c r="D30" s="3">
        <v>45.2</v>
      </c>
      <c r="E30" s="3">
        <v>0</v>
      </c>
      <c r="F30" s="3">
        <v>600</v>
      </c>
      <c r="G30" s="3">
        <v>68.8</v>
      </c>
      <c r="H30" s="3">
        <v>0</v>
      </c>
      <c r="I30" s="3">
        <f>534.65+258.1-75.4</f>
        <v>717.35</v>
      </c>
      <c r="J30" s="3">
        <v>75.400000000000006</v>
      </c>
      <c r="K30" s="3">
        <v>0</v>
      </c>
      <c r="L30" s="3">
        <v>946.4</v>
      </c>
      <c r="M30" s="3">
        <v>82.9</v>
      </c>
      <c r="N30" s="3">
        <v>0</v>
      </c>
      <c r="O30" s="3">
        <v>385.2</v>
      </c>
      <c r="P30" s="3">
        <v>91.2</v>
      </c>
      <c r="Q30" s="3">
        <v>0</v>
      </c>
      <c r="R30" s="3">
        <v>700</v>
      </c>
      <c r="S30" s="3">
        <v>100.3</v>
      </c>
      <c r="T30" s="3">
        <v>0</v>
      </c>
      <c r="U30" s="3">
        <v>700</v>
      </c>
      <c r="V30" s="3">
        <v>104.6</v>
      </c>
      <c r="W30" s="3">
        <v>0</v>
      </c>
    </row>
    <row r="31" spans="1:24" ht="49.5" customHeight="1">
      <c r="A31" s="58"/>
      <c r="B31" s="17" t="s">
        <v>30</v>
      </c>
      <c r="C31" s="3">
        <v>100</v>
      </c>
      <c r="D31" s="3">
        <v>0</v>
      </c>
      <c r="E31" s="3">
        <v>0</v>
      </c>
      <c r="F31" s="3">
        <v>50</v>
      </c>
      <c r="G31" s="3">
        <v>0</v>
      </c>
      <c r="H31" s="3">
        <v>0</v>
      </c>
      <c r="I31" s="3">
        <v>100</v>
      </c>
      <c r="J31" s="3">
        <v>0</v>
      </c>
      <c r="K31" s="3">
        <v>0</v>
      </c>
      <c r="L31" s="3">
        <v>100</v>
      </c>
      <c r="M31" s="3">
        <v>0</v>
      </c>
      <c r="N31" s="3">
        <v>0</v>
      </c>
      <c r="O31" s="3"/>
      <c r="P31" s="3"/>
      <c r="Q31" s="3">
        <v>0</v>
      </c>
      <c r="R31" s="3">
        <v>100</v>
      </c>
      <c r="S31" s="3">
        <v>0</v>
      </c>
      <c r="T31" s="3">
        <v>0</v>
      </c>
      <c r="U31" s="3">
        <v>100</v>
      </c>
      <c r="V31" s="3"/>
      <c r="W31" s="3">
        <v>0</v>
      </c>
    </row>
    <row r="32" spans="1:24" ht="50.25" customHeight="1">
      <c r="A32" s="58"/>
      <c r="B32" s="17" t="s">
        <v>31</v>
      </c>
      <c r="C32" s="3">
        <f>687.6-260.4</f>
        <v>427.20000000000005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f>150+751.54683</f>
        <v>901.54683</v>
      </c>
      <c r="J32" s="3">
        <v>0</v>
      </c>
      <c r="K32" s="3">
        <v>0</v>
      </c>
      <c r="L32" s="3">
        <v>200</v>
      </c>
      <c r="M32" s="3">
        <v>0</v>
      </c>
      <c r="N32" s="3">
        <v>0</v>
      </c>
      <c r="O32" s="3">
        <v>100</v>
      </c>
      <c r="P32" s="3"/>
      <c r="Q32" s="3">
        <v>0</v>
      </c>
      <c r="R32" s="3">
        <v>100</v>
      </c>
      <c r="S32" s="3">
        <v>0</v>
      </c>
      <c r="T32" s="3">
        <v>0</v>
      </c>
      <c r="U32" s="3">
        <v>100</v>
      </c>
      <c r="V32" s="3"/>
      <c r="W32" s="3">
        <v>0</v>
      </c>
    </row>
    <row r="33" spans="1:24" ht="63.75" customHeight="1">
      <c r="A33" s="58"/>
      <c r="B33" s="17" t="s">
        <v>32</v>
      </c>
      <c r="C33" s="3">
        <v>183</v>
      </c>
      <c r="D33" s="3">
        <v>0</v>
      </c>
      <c r="E33" s="3">
        <v>0</v>
      </c>
      <c r="F33" s="3">
        <f>50+145.76</f>
        <v>195.76</v>
      </c>
      <c r="G33" s="3">
        <v>0</v>
      </c>
      <c r="H33" s="3">
        <v>0</v>
      </c>
      <c r="I33" s="3">
        <v>150</v>
      </c>
      <c r="J33" s="3">
        <v>0</v>
      </c>
      <c r="K33" s="3">
        <v>0</v>
      </c>
      <c r="L33" s="3">
        <v>150</v>
      </c>
      <c r="M33" s="3">
        <v>0</v>
      </c>
      <c r="N33" s="3">
        <v>0</v>
      </c>
      <c r="O33" s="3">
        <v>100</v>
      </c>
      <c r="P33" s="3"/>
      <c r="Q33" s="3">
        <v>0</v>
      </c>
      <c r="R33" s="3">
        <v>100</v>
      </c>
      <c r="S33" s="3">
        <v>0</v>
      </c>
      <c r="T33" s="3">
        <v>0</v>
      </c>
      <c r="U33" s="3">
        <v>100</v>
      </c>
      <c r="V33" s="3"/>
      <c r="W33" s="3">
        <v>0</v>
      </c>
    </row>
    <row r="34" spans="1:24" ht="36.75" customHeight="1">
      <c r="A34" s="59"/>
      <c r="B34" s="17" t="s">
        <v>94</v>
      </c>
      <c r="C34" s="3"/>
      <c r="D34" s="3"/>
      <c r="E34" s="3"/>
      <c r="F34" s="3"/>
      <c r="G34" s="3"/>
      <c r="H34" s="3"/>
      <c r="I34" s="3">
        <v>520.02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4" ht="127.5" customHeight="1">
      <c r="A35" s="50" t="s">
        <v>11</v>
      </c>
      <c r="B35" s="15" t="s">
        <v>12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/>
      <c r="J35" s="2">
        <v>0</v>
      </c>
      <c r="K35" s="2">
        <v>0</v>
      </c>
      <c r="L35" s="2"/>
      <c r="M35" s="2">
        <v>0</v>
      </c>
      <c r="N35" s="2">
        <v>0</v>
      </c>
      <c r="O35" s="2"/>
      <c r="P35" s="2"/>
      <c r="Q35" s="2">
        <v>0</v>
      </c>
      <c r="R35" s="2"/>
      <c r="S35" s="2">
        <v>0</v>
      </c>
      <c r="T35" s="2">
        <v>0</v>
      </c>
      <c r="U35" s="2"/>
      <c r="V35" s="2"/>
      <c r="W35" s="2">
        <v>0</v>
      </c>
      <c r="X35" s="38" t="s">
        <v>26</v>
      </c>
    </row>
    <row r="36" spans="1:24" ht="80.25" customHeight="1">
      <c r="A36" s="57" t="s">
        <v>13</v>
      </c>
      <c r="B36" s="15" t="s">
        <v>14</v>
      </c>
      <c r="C36" s="2">
        <v>0</v>
      </c>
      <c r="D36" s="2">
        <v>0</v>
      </c>
      <c r="E36" s="2">
        <v>0</v>
      </c>
      <c r="F36" s="40">
        <f>F37+F38</f>
        <v>266.28899999999999</v>
      </c>
      <c r="G36" s="2">
        <f t="shared" ref="G36:H36" si="4">G37+G38</f>
        <v>0</v>
      </c>
      <c r="H36" s="40">
        <f t="shared" si="4"/>
        <v>155.91399999999999</v>
      </c>
      <c r="I36" s="2"/>
      <c r="J36" s="2">
        <v>0</v>
      </c>
      <c r="K36" s="2">
        <v>0</v>
      </c>
      <c r="L36" s="2"/>
      <c r="M36" s="2">
        <v>0</v>
      </c>
      <c r="N36" s="2">
        <v>0</v>
      </c>
      <c r="O36" s="2">
        <v>0</v>
      </c>
      <c r="P36" s="2"/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38" t="s">
        <v>27</v>
      </c>
    </row>
    <row r="37" spans="1:24" ht="69.75" customHeight="1">
      <c r="A37" s="58"/>
      <c r="B37" s="15" t="s">
        <v>91</v>
      </c>
      <c r="C37" s="3"/>
      <c r="D37" s="3"/>
      <c r="E37" s="3"/>
      <c r="F37" s="39">
        <v>17.324000000000002</v>
      </c>
      <c r="G37" s="3"/>
      <c r="H37" s="39">
        <v>155.91399999999999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4" ht="69.75" customHeight="1">
      <c r="A38" s="59"/>
      <c r="B38" s="16" t="s">
        <v>121</v>
      </c>
      <c r="C38" s="3"/>
      <c r="D38" s="3"/>
      <c r="E38" s="3"/>
      <c r="F38" s="39">
        <v>248.965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4" ht="15.75">
      <c r="A39" s="50"/>
      <c r="B39" s="15" t="s">
        <v>15</v>
      </c>
      <c r="C39" s="2">
        <f t="shared" ref="C39:L39" si="5">C5+C29+C35+C36</f>
        <v>2141.6999999999998</v>
      </c>
      <c r="D39" s="2">
        <f t="shared" si="5"/>
        <v>45.2</v>
      </c>
      <c r="E39" s="2">
        <f t="shared" si="5"/>
        <v>2223.1</v>
      </c>
      <c r="F39" s="2">
        <f t="shared" si="5"/>
        <v>1771.827</v>
      </c>
      <c r="G39" s="2">
        <f t="shared" si="5"/>
        <v>68.8</v>
      </c>
      <c r="H39" s="2">
        <f t="shared" si="5"/>
        <v>1460.4069999999999</v>
      </c>
      <c r="I39" s="2">
        <f t="shared" si="5"/>
        <v>2506.2168300000003</v>
      </c>
      <c r="J39" s="2">
        <f t="shared" si="5"/>
        <v>75.400000000000006</v>
      </c>
      <c r="K39" s="2">
        <f t="shared" si="5"/>
        <v>1032.1500000000001</v>
      </c>
      <c r="L39" s="2">
        <f t="shared" si="5"/>
        <v>1851.163</v>
      </c>
      <c r="M39" s="2">
        <f t="shared" ref="M39:N39" si="6">M5+M29+M35+M36</f>
        <v>82.9</v>
      </c>
      <c r="N39" s="2">
        <f t="shared" si="6"/>
        <v>1546.876</v>
      </c>
      <c r="O39" s="2">
        <f t="shared" ref="O39:W39" si="7">O5+O29+O35+O36</f>
        <v>1886.7</v>
      </c>
      <c r="P39" s="2">
        <f t="shared" si="7"/>
        <v>91.2</v>
      </c>
      <c r="Q39" s="2">
        <f t="shared" si="7"/>
        <v>716.1</v>
      </c>
      <c r="R39" s="2">
        <f t="shared" si="7"/>
        <v>1570.5</v>
      </c>
      <c r="S39" s="2">
        <f t="shared" si="7"/>
        <v>100.3</v>
      </c>
      <c r="T39" s="2">
        <f t="shared" si="7"/>
        <v>0</v>
      </c>
      <c r="U39" s="2">
        <f t="shared" si="7"/>
        <v>1580.9</v>
      </c>
      <c r="V39" s="2">
        <f t="shared" si="7"/>
        <v>104.6</v>
      </c>
      <c r="W39" s="2">
        <f t="shared" si="7"/>
        <v>0</v>
      </c>
    </row>
  </sheetData>
  <mergeCells count="14">
    <mergeCell ref="A1:W1"/>
    <mergeCell ref="A36:A38"/>
    <mergeCell ref="I3:K3"/>
    <mergeCell ref="F3:H3"/>
    <mergeCell ref="C3:E3"/>
    <mergeCell ref="B2:B4"/>
    <mergeCell ref="A2:A4"/>
    <mergeCell ref="A29:A34"/>
    <mergeCell ref="L3:N3"/>
    <mergeCell ref="O3:Q3"/>
    <mergeCell ref="U3:W3"/>
    <mergeCell ref="C2:W2"/>
    <mergeCell ref="A5:A19"/>
    <mergeCell ref="R3:T3"/>
  </mergeCells>
  <pageMargins left="0.39370078740157483" right="0.23622047244094491" top="0.54" bottom="0.65" header="0.62" footer="0.31496062992125984"/>
  <pageSetup paperSize="9" scale="52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4"/>
  <sheetViews>
    <sheetView zoomScale="85" zoomScaleNormal="85" workbookViewId="0">
      <pane ySplit="2070" activePane="bottomLeft"/>
      <selection activeCell="L4" sqref="L1:M1048576"/>
      <selection pane="bottomLeft" activeCell="Q54" sqref="A1:Q54"/>
    </sheetView>
  </sheetViews>
  <sheetFormatPr defaultRowHeight="1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28515625" style="4" customWidth="1"/>
    <col min="15" max="15" width="7.85546875" style="4" customWidth="1"/>
    <col min="16" max="16" width="11" style="4" customWidth="1"/>
    <col min="17" max="17" width="7.85546875" style="4" customWidth="1"/>
    <col min="18" max="18" width="6.140625" style="13" customWidth="1"/>
    <col min="19" max="19" width="5" style="14" customWidth="1"/>
    <col min="20" max="16384" width="9.140625" style="4"/>
  </cols>
  <sheetData>
    <row r="1" spans="1:20" ht="60" customHeight="1">
      <c r="A1" s="56" t="s">
        <v>114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5.75" customHeight="1">
      <c r="A2" s="60" t="s">
        <v>22</v>
      </c>
      <c r="B2" s="61" t="s">
        <v>21</v>
      </c>
      <c r="C2" s="62" t="s">
        <v>0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4"/>
    </row>
    <row r="3" spans="1:20" ht="15.75">
      <c r="A3" s="60"/>
      <c r="B3" s="61"/>
      <c r="C3" s="60" t="s">
        <v>17</v>
      </c>
      <c r="D3" s="60"/>
      <c r="E3" s="60"/>
      <c r="F3" s="60" t="s">
        <v>16</v>
      </c>
      <c r="G3" s="60"/>
      <c r="H3" s="60" t="s">
        <v>18</v>
      </c>
      <c r="I3" s="60"/>
      <c r="J3" s="60" t="s">
        <v>76</v>
      </c>
      <c r="K3" s="60"/>
      <c r="L3" s="60" t="s">
        <v>77</v>
      </c>
      <c r="M3" s="60"/>
      <c r="N3" s="60" t="s">
        <v>78</v>
      </c>
      <c r="O3" s="60"/>
      <c r="P3" s="60" t="s">
        <v>79</v>
      </c>
      <c r="Q3" s="60"/>
    </row>
    <row r="4" spans="1:20" ht="15.75">
      <c r="A4" s="60"/>
      <c r="B4" s="6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55" t="s">
        <v>19</v>
      </c>
      <c r="M4" s="55" t="s">
        <v>20</v>
      </c>
      <c r="N4" s="49" t="s">
        <v>19</v>
      </c>
      <c r="O4" s="49" t="s">
        <v>20</v>
      </c>
      <c r="P4" s="49" t="s">
        <v>19</v>
      </c>
      <c r="Q4" s="49" t="s">
        <v>20</v>
      </c>
    </row>
    <row r="5" spans="1:20" ht="144" customHeight="1">
      <c r="A5" s="57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280+454</f>
        <v>734</v>
      </c>
      <c r="M5" s="2">
        <f>SUM(M6:M6)</f>
        <v>0</v>
      </c>
      <c r="N5" s="2">
        <f>280+585</f>
        <v>865</v>
      </c>
      <c r="O5" s="2">
        <f>SUM(O6:O6)</f>
        <v>0</v>
      </c>
      <c r="P5" s="2">
        <f>280+585</f>
        <v>865</v>
      </c>
      <c r="Q5" s="2">
        <f>SUM(Q6:Q6)</f>
        <v>0</v>
      </c>
      <c r="R5" s="21" t="s">
        <v>63</v>
      </c>
      <c r="S5" s="14">
        <v>351</v>
      </c>
    </row>
    <row r="6" spans="1:20" ht="17.25" customHeight="1">
      <c r="A6" s="58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13" t="s">
        <v>41</v>
      </c>
    </row>
    <row r="7" spans="1:20" ht="48.75" customHeight="1">
      <c r="A7" s="59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v>280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13" t="s">
        <v>41</v>
      </c>
    </row>
    <row r="8" spans="1:20" ht="96" customHeight="1">
      <c r="A8" s="65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13" t="s">
        <v>42</v>
      </c>
      <c r="S8" s="14">
        <v>352</v>
      </c>
    </row>
    <row r="9" spans="1:20" ht="33.75" customHeight="1">
      <c r="A9" s="65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</row>
    <row r="10" spans="1:20" ht="18.75" customHeight="1">
      <c r="A10" s="65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</row>
    <row r="11" spans="1:20" ht="111.75" customHeight="1">
      <c r="A11" s="57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13" t="s">
        <v>41</v>
      </c>
      <c r="S11" s="14">
        <v>353</v>
      </c>
    </row>
    <row r="12" spans="1:20" ht="18" customHeight="1">
      <c r="A12" s="58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20" ht="82.5" customHeight="1">
      <c r="A13" s="59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20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S14" s="14">
        <v>7088</v>
      </c>
    </row>
    <row r="15" spans="1:20" ht="67.5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</row>
    <row r="16" spans="1:20" ht="128.25" customHeight="1">
      <c r="A16" s="57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f t="shared" ref="L16:Q16" si="6">L17+L18+L19+L20</f>
        <v>1184.33</v>
      </c>
      <c r="M16" s="2">
        <f t="shared" si="6"/>
        <v>10140.700000000001</v>
      </c>
      <c r="N16" s="2">
        <f t="shared" si="6"/>
        <v>0</v>
      </c>
      <c r="O16" s="2">
        <f t="shared" si="6"/>
        <v>0</v>
      </c>
      <c r="P16" s="2">
        <f t="shared" si="6"/>
        <v>0</v>
      </c>
      <c r="Q16" s="2">
        <f t="shared" si="6"/>
        <v>0</v>
      </c>
      <c r="R16" s="13" t="s">
        <v>41</v>
      </c>
      <c r="S16" s="22" t="s">
        <v>89</v>
      </c>
      <c r="T16" s="23"/>
    </row>
    <row r="17" spans="1:20" ht="194.25" customHeight="1">
      <c r="A17" s="59"/>
      <c r="B17" s="16" t="s">
        <v>132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/>
      <c r="M17" s="3"/>
      <c r="N17" s="3">
        <v>0</v>
      </c>
      <c r="O17" s="3"/>
      <c r="P17" s="3"/>
      <c r="Q17" s="3"/>
      <c r="S17" s="22"/>
      <c r="T17" s="23"/>
    </row>
    <row r="18" spans="1:20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146</v>
      </c>
      <c r="L18" s="3"/>
      <c r="M18" s="3"/>
      <c r="N18" s="3"/>
      <c r="O18" s="3"/>
      <c r="P18" s="3"/>
      <c r="Q18" s="3"/>
      <c r="S18" s="22"/>
      <c r="T18" s="23"/>
    </row>
    <row r="19" spans="1:20" ht="192.75" customHeight="1">
      <c r="A19" s="47"/>
      <c r="B19" s="16" t="s">
        <v>143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313.63</v>
      </c>
      <c r="M19" s="3">
        <v>10140.700000000001</v>
      </c>
      <c r="N19" s="3"/>
      <c r="O19" s="3"/>
      <c r="P19" s="3"/>
      <c r="Q19" s="3"/>
      <c r="S19" s="22"/>
      <c r="T19" s="23"/>
    </row>
    <row r="20" spans="1:20" ht="38.25" customHeight="1">
      <c r="A20" s="47"/>
      <c r="B20" s="16" t="s">
        <v>151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146</v>
      </c>
      <c r="L20" s="3">
        <v>870.7</v>
      </c>
      <c r="M20" s="3"/>
      <c r="N20" s="3"/>
      <c r="O20" s="3"/>
      <c r="P20" s="3"/>
      <c r="Q20" s="3"/>
      <c r="S20" s="22"/>
      <c r="T20" s="23"/>
    </row>
    <row r="21" spans="1:20" ht="113.25" customHeight="1">
      <c r="A21" s="57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1510</v>
      </c>
      <c r="M21" s="2">
        <f t="shared" ref="M21" si="9">SUM(M22:M23)</f>
        <v>0</v>
      </c>
      <c r="N21" s="2">
        <v>1650</v>
      </c>
      <c r="O21" s="2">
        <f t="shared" ref="O21" si="10">SUM(O22:O23)</f>
        <v>0</v>
      </c>
      <c r="P21" s="2">
        <v>1550</v>
      </c>
      <c r="Q21" s="2">
        <f t="shared" ref="Q21" si="11">SUM(Q22:Q23)</f>
        <v>0</v>
      </c>
      <c r="R21" s="13" t="s">
        <v>54</v>
      </c>
      <c r="S21" s="14">
        <v>601</v>
      </c>
    </row>
    <row r="22" spans="1:20" ht="114" customHeight="1">
      <c r="A22" s="58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S22" s="14">
        <v>7088</v>
      </c>
    </row>
    <row r="23" spans="1:20" ht="32.25" customHeight="1">
      <c r="A23" s="58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</row>
    <row r="24" spans="1:20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S24" s="14">
        <v>7088</v>
      </c>
    </row>
    <row r="25" spans="1:20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</row>
    <row r="26" spans="1:20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</row>
    <row r="27" spans="1:20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</row>
    <row r="28" spans="1:20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180</v>
      </c>
      <c r="M28" s="2">
        <v>0</v>
      </c>
      <c r="N28" s="2">
        <v>200</v>
      </c>
      <c r="O28" s="2">
        <v>0</v>
      </c>
      <c r="P28" s="2">
        <v>200</v>
      </c>
      <c r="Q28" s="2">
        <v>0</v>
      </c>
      <c r="R28" s="13" t="s">
        <v>54</v>
      </c>
      <c r="S28" s="14">
        <v>602</v>
      </c>
    </row>
    <row r="29" spans="1:20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2">
        <v>200</v>
      </c>
      <c r="M29" s="2">
        <v>0</v>
      </c>
      <c r="N29" s="2">
        <v>200</v>
      </c>
      <c r="O29" s="2">
        <v>0</v>
      </c>
      <c r="P29" s="2">
        <v>200</v>
      </c>
      <c r="Q29" s="2">
        <v>0</v>
      </c>
      <c r="R29" s="13" t="s">
        <v>54</v>
      </c>
      <c r="S29" s="14">
        <v>604</v>
      </c>
    </row>
    <row r="30" spans="1:20" ht="96" customHeight="1">
      <c r="A30" s="57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v>646.4</v>
      </c>
      <c r="M30" s="2">
        <f>SUM(M31:M43)</f>
        <v>1326.8890000000001</v>
      </c>
      <c r="N30" s="2">
        <v>580</v>
      </c>
      <c r="O30" s="2">
        <v>0</v>
      </c>
      <c r="P30" s="2">
        <v>580</v>
      </c>
      <c r="Q30" s="2">
        <v>0</v>
      </c>
      <c r="R30" s="13" t="s">
        <v>54</v>
      </c>
      <c r="S30" s="14">
        <v>605</v>
      </c>
    </row>
    <row r="31" spans="1:20" ht="51" customHeight="1">
      <c r="A31" s="59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</row>
    <row r="32" spans="1:20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13" t="s">
        <v>54</v>
      </c>
      <c r="S32" s="14">
        <v>7088</v>
      </c>
    </row>
    <row r="33" spans="1:19" ht="65.25" customHeight="1">
      <c r="A33" s="48"/>
      <c r="B33" s="16" t="s">
        <v>135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</row>
    <row r="34" spans="1:19" ht="65.25" customHeight="1">
      <c r="A34" s="48"/>
      <c r="B34" s="16" t="s">
        <v>139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</row>
    <row r="35" spans="1:19" ht="65.25" customHeight="1">
      <c r="A35" s="48"/>
      <c r="B35" s="16" t="s">
        <v>140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</row>
    <row r="36" spans="1:19" ht="65.25" customHeight="1">
      <c r="A36" s="48"/>
      <c r="B36" s="16" t="s">
        <v>136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</row>
    <row r="37" spans="1:19" ht="65.25" customHeight="1">
      <c r="A37" s="48"/>
      <c r="B37" s="16" t="s">
        <v>152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</row>
    <row r="38" spans="1:19" ht="65.25" customHeight="1">
      <c r="A38" s="48"/>
      <c r="B38" s="16" t="s">
        <v>158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14.287000000000001</v>
      </c>
      <c r="M38" s="39">
        <v>285.71300000000002</v>
      </c>
      <c r="N38" s="3"/>
      <c r="O38" s="3"/>
      <c r="P38" s="3"/>
      <c r="Q38" s="3"/>
    </row>
    <row r="39" spans="1:19" ht="65.25" customHeight="1">
      <c r="A39" s="48"/>
      <c r="B39" s="16" t="s">
        <v>159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14.287000000000001</v>
      </c>
      <c r="M39" s="39">
        <v>285.71300000000002</v>
      </c>
      <c r="N39" s="3"/>
      <c r="O39" s="3"/>
      <c r="P39" s="3"/>
      <c r="Q39" s="3"/>
    </row>
    <row r="40" spans="1:19" ht="65.25" customHeight="1">
      <c r="A40" s="48"/>
      <c r="B40" s="16" t="s">
        <v>160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14.287000000000001</v>
      </c>
      <c r="M40" s="39">
        <v>285.71300000000002</v>
      </c>
      <c r="N40" s="3"/>
      <c r="O40" s="3"/>
      <c r="P40" s="3"/>
      <c r="Q40" s="3"/>
    </row>
    <row r="41" spans="1:19" ht="65.25" customHeight="1">
      <c r="A41" s="48"/>
      <c r="B41" s="16" t="s">
        <v>157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14.287000000000001</v>
      </c>
      <c r="M41" s="39">
        <v>285.71300000000002</v>
      </c>
      <c r="N41" s="3"/>
      <c r="O41" s="3"/>
      <c r="P41" s="3"/>
      <c r="Q41" s="3"/>
    </row>
    <row r="42" spans="1:19" ht="65.25" customHeight="1">
      <c r="A42" s="48"/>
      <c r="B42" s="16" t="s">
        <v>161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</row>
    <row r="43" spans="1:19" ht="65.25" customHeight="1">
      <c r="A43" s="48"/>
      <c r="B43" s="16" t="s">
        <v>162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</row>
    <row r="44" spans="1:19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13" t="s">
        <v>54</v>
      </c>
      <c r="S44" s="14">
        <v>606</v>
      </c>
    </row>
    <row r="45" spans="1:19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400</v>
      </c>
      <c r="M45" s="2">
        <v>0</v>
      </c>
      <c r="N45" s="2">
        <v>400</v>
      </c>
      <c r="O45" s="2">
        <v>0</v>
      </c>
      <c r="P45" s="2">
        <v>400</v>
      </c>
      <c r="Q45" s="2">
        <v>0</v>
      </c>
      <c r="R45" s="13" t="s">
        <v>54</v>
      </c>
      <c r="S45" s="14">
        <v>603</v>
      </c>
    </row>
    <row r="46" spans="1:19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13" t="s">
        <v>41</v>
      </c>
      <c r="S46" s="14">
        <v>354</v>
      </c>
    </row>
    <row r="47" spans="1:19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13" t="s">
        <v>42</v>
      </c>
      <c r="S47" s="14">
        <v>9601</v>
      </c>
    </row>
    <row r="48" spans="1:19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420</v>
      </c>
      <c r="M48" s="2"/>
      <c r="N48" s="2">
        <v>420</v>
      </c>
      <c r="O48" s="2"/>
      <c r="P48" s="2">
        <v>420</v>
      </c>
      <c r="Q48" s="2"/>
      <c r="R48" s="13" t="s">
        <v>42</v>
      </c>
      <c r="S48" s="14">
        <v>350</v>
      </c>
    </row>
    <row r="49" spans="1:19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/>
      <c r="M49" s="3"/>
      <c r="N49" s="3"/>
      <c r="O49" s="3"/>
      <c r="P49" s="3"/>
      <c r="Q49" s="3"/>
    </row>
    <row r="50" spans="1:19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</row>
    <row r="51" spans="1:19" ht="115.5" customHeight="1">
      <c r="A51" s="57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>J52+J53</f>
        <v>109.1</v>
      </c>
      <c r="K51" s="2">
        <f>K52+K53</f>
        <v>181.4</v>
      </c>
      <c r="L51" s="2">
        <f>L52+L53</f>
        <v>250</v>
      </c>
      <c r="M51" s="2">
        <f>M52+M53</f>
        <v>583.29999999999995</v>
      </c>
      <c r="N51" s="2">
        <f>N52+N53</f>
        <v>0</v>
      </c>
      <c r="O51" s="2"/>
      <c r="P51" s="2">
        <f>P52+P53</f>
        <v>0</v>
      </c>
      <c r="Q51" s="2"/>
      <c r="R51" s="13" t="s">
        <v>54</v>
      </c>
      <c r="S51" s="14" t="s">
        <v>122</v>
      </c>
    </row>
    <row r="52" spans="1:19" ht="33" customHeight="1">
      <c r="A52" s="59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220</v>
      </c>
      <c r="M52" s="3">
        <v>583.29999999999995</v>
      </c>
      <c r="N52" s="3"/>
      <c r="O52" s="3"/>
      <c r="P52" s="3"/>
      <c r="Q52" s="2"/>
    </row>
    <row r="53" spans="1:19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30</v>
      </c>
      <c r="M53" s="3"/>
      <c r="N53" s="3"/>
      <c r="O53" s="3"/>
      <c r="P53" s="3"/>
      <c r="Q53" s="2"/>
    </row>
    <row r="54" spans="1:19" ht="15.75">
      <c r="A54" s="50"/>
      <c r="B54" s="15" t="s">
        <v>15</v>
      </c>
      <c r="C54" s="2">
        <f>C5+C8+C11+C16+C21+C28+C29+C30+C44+C45+C46+C47+C48</f>
        <v>8507</v>
      </c>
      <c r="D54" s="2">
        <f>D5+D8+D11+D16+D21+D28+D29+D30+D44+D45+D46+D47+D48</f>
        <v>0</v>
      </c>
      <c r="E54" s="2">
        <f>E5+E8+E11+E16+E21+E28+E29+E30+E44+E45+E46+E47+E48</f>
        <v>15407.5</v>
      </c>
      <c r="F54" s="2">
        <f>F5+F8+F11+F16+F21+F28+F29+F30+F44+F45+F46+F47+F48</f>
        <v>5896.5000000000009</v>
      </c>
      <c r="G54" s="2">
        <f>G5+G8+G11+G16+G21+G28+G29+G30+G44+G45+G46+G47+G48</f>
        <v>25975.9</v>
      </c>
      <c r="H54" s="2">
        <f t="shared" ref="H54:Q54" si="12">H5+H8+H11+H16+H21+H28+H29+H30+H44+H45+H46+H47+H48+H51</f>
        <v>7514.6999999999989</v>
      </c>
      <c r="I54" s="2">
        <f t="shared" si="12"/>
        <v>33230.81</v>
      </c>
      <c r="J54" s="2">
        <f t="shared" si="12"/>
        <v>6896.6900000000005</v>
      </c>
      <c r="K54" s="2">
        <f t="shared" si="12"/>
        <v>34570.160000000003</v>
      </c>
      <c r="L54" s="2">
        <f t="shared" si="12"/>
        <v>5524.73</v>
      </c>
      <c r="M54" s="2">
        <f t="shared" si="12"/>
        <v>12050.888999999999</v>
      </c>
      <c r="N54" s="2">
        <f t="shared" si="12"/>
        <v>4315</v>
      </c>
      <c r="O54" s="2">
        <f t="shared" si="12"/>
        <v>0</v>
      </c>
      <c r="P54" s="2">
        <f t="shared" si="12"/>
        <v>4215</v>
      </c>
      <c r="Q54" s="2">
        <f t="shared" si="12"/>
        <v>0</v>
      </c>
    </row>
  </sheetData>
  <mergeCells count="18">
    <mergeCell ref="C3:E3"/>
    <mergeCell ref="F3:G3"/>
    <mergeCell ref="H3:I3"/>
    <mergeCell ref="C2:Q2"/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</mergeCells>
  <pageMargins left="0.27559055118110237" right="0.15748031496062992" top="0.39370078740157483" bottom="0.39370078740157483" header="0.19685039370078741" footer="0.15748031496062992"/>
  <pageSetup paperSize="9" scale="62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"/>
  <sheetViews>
    <sheetView topLeftCell="A5" zoomScale="85" zoomScaleNormal="85" workbookViewId="0">
      <pane ySplit="2025" activePane="bottomLeft"/>
      <selection activeCell="M5" sqref="M1:N1048576"/>
      <selection pane="bottomLeft" activeCell="R15" sqref="A1:R15"/>
    </sheetView>
  </sheetViews>
  <sheetFormatPr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56" t="s">
        <v>113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1:20" ht="15.75" customHeight="1">
      <c r="A2" s="60" t="s">
        <v>22</v>
      </c>
      <c r="B2" s="61" t="s">
        <v>21</v>
      </c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1:20" ht="15.75">
      <c r="A3" s="60"/>
      <c r="B3" s="61"/>
      <c r="C3" s="60" t="s">
        <v>17</v>
      </c>
      <c r="D3" s="60"/>
      <c r="E3" s="60"/>
      <c r="F3" s="60" t="s">
        <v>16</v>
      </c>
      <c r="G3" s="60"/>
      <c r="H3" s="60" t="s">
        <v>18</v>
      </c>
      <c r="I3" s="60"/>
      <c r="J3" s="60" t="s">
        <v>76</v>
      </c>
      <c r="K3" s="60"/>
      <c r="L3" s="60"/>
      <c r="M3" s="60" t="s">
        <v>77</v>
      </c>
      <c r="N3" s="60"/>
      <c r="O3" s="60" t="s">
        <v>78</v>
      </c>
      <c r="P3" s="60"/>
      <c r="Q3" s="60" t="s">
        <v>79</v>
      </c>
      <c r="R3" s="60"/>
    </row>
    <row r="4" spans="1:20" ht="15.75">
      <c r="A4" s="60"/>
      <c r="B4" s="6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153</v>
      </c>
      <c r="M4" s="55" t="s">
        <v>19</v>
      </c>
      <c r="N4" s="55" t="s">
        <v>20</v>
      </c>
      <c r="O4" s="49" t="s">
        <v>19</v>
      </c>
      <c r="P4" s="49" t="s">
        <v>20</v>
      </c>
      <c r="Q4" s="49" t="s">
        <v>19</v>
      </c>
      <c r="R4" s="49" t="s">
        <v>20</v>
      </c>
    </row>
    <row r="5" spans="1:20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42</v>
      </c>
      <c r="N5" s="2">
        <f>N6</f>
        <v>3718.6</v>
      </c>
      <c r="O5" s="2">
        <f>O6</f>
        <v>0</v>
      </c>
      <c r="P5" s="2">
        <v>0</v>
      </c>
      <c r="Q5" s="2">
        <v>0</v>
      </c>
      <c r="R5" s="2">
        <v>0</v>
      </c>
      <c r="S5" s="13" t="s">
        <v>42</v>
      </c>
      <c r="T5" s="29" t="s">
        <v>65</v>
      </c>
    </row>
    <row r="6" spans="1:20" ht="82.5" customHeight="1">
      <c r="A6" s="50"/>
      <c r="B6" s="16" t="s">
        <v>149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42</v>
      </c>
      <c r="N6" s="3">
        <v>3718.6</v>
      </c>
      <c r="O6" s="2"/>
      <c r="P6" s="2"/>
      <c r="Q6" s="2"/>
      <c r="R6" s="2"/>
    </row>
    <row r="7" spans="1:20" ht="95.25" customHeight="1">
      <c r="A7" s="65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13" t="s">
        <v>67</v>
      </c>
      <c r="T7" s="29" t="s">
        <v>68</v>
      </c>
    </row>
    <row r="8" spans="1:20" ht="97.5" customHeight="1">
      <c r="A8" s="65"/>
      <c r="B8" s="16" t="s">
        <v>148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</row>
    <row r="9" spans="1:20" ht="66" customHeight="1">
      <c r="A9" s="46"/>
      <c r="B9" s="27" t="s">
        <v>150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</row>
    <row r="10" spans="1:20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13" t="s">
        <v>41</v>
      </c>
      <c r="T10" s="29" t="s">
        <v>70</v>
      </c>
    </row>
    <row r="11" spans="1:20" ht="142.5" customHeight="1">
      <c r="A11" s="41"/>
      <c r="B11" s="42" t="s">
        <v>138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</row>
    <row r="12" spans="1:20" ht="54" customHeight="1">
      <c r="A12" s="41"/>
      <c r="B12" s="42" t="s">
        <v>142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20" ht="178.5" customHeight="1">
      <c r="A13" s="57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330.62099999999998</v>
      </c>
      <c r="N13" s="2">
        <f t="shared" si="5"/>
        <v>4392.7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13" t="s">
        <v>67</v>
      </c>
      <c r="T13" s="29" t="s">
        <v>72</v>
      </c>
    </row>
    <row r="14" spans="1:20" ht="114" customHeight="1">
      <c r="A14" s="59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330.62099999999998</v>
      </c>
      <c r="N14" s="3">
        <v>4392.7</v>
      </c>
      <c r="O14" s="3"/>
      <c r="P14" s="3">
        <v>0</v>
      </c>
      <c r="Q14" s="3">
        <v>0</v>
      </c>
      <c r="R14" s="3">
        <v>0</v>
      </c>
    </row>
    <row r="15" spans="1:20" ht="15.75">
      <c r="A15" s="50"/>
      <c r="B15" s="15" t="s">
        <v>15</v>
      </c>
      <c r="C15" s="2">
        <f t="shared" ref="C15:R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372.62099999999998</v>
      </c>
      <c r="N15" s="2">
        <f t="shared" si="6"/>
        <v>8111.2999999999993</v>
      </c>
      <c r="O15" s="2">
        <f t="shared" si="6"/>
        <v>0</v>
      </c>
      <c r="P15" s="2">
        <f t="shared" si="6"/>
        <v>0</v>
      </c>
      <c r="Q15" s="2">
        <f t="shared" si="6"/>
        <v>0</v>
      </c>
      <c r="R15" s="2">
        <f t="shared" si="6"/>
        <v>0</v>
      </c>
    </row>
  </sheetData>
  <mergeCells count="13"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C2:R2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workbookViewId="0">
      <selection activeCell="Q12" sqref="A1:Q12"/>
    </sheetView>
  </sheetViews>
  <sheetFormatPr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9" s="4" customFormat="1" ht="60" customHeight="1">
      <c r="A1" s="56" t="s">
        <v>112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13"/>
      <c r="S1" s="29"/>
    </row>
    <row r="2" spans="1:19" s="4" customFormat="1" ht="15.75" customHeight="1">
      <c r="A2" s="60" t="s">
        <v>22</v>
      </c>
      <c r="B2" s="61" t="s">
        <v>21</v>
      </c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13"/>
      <c r="S2" s="29"/>
    </row>
    <row r="3" spans="1:19" s="4" customFormat="1" ht="15.75">
      <c r="A3" s="60"/>
      <c r="B3" s="61"/>
      <c r="C3" s="60" t="s">
        <v>17</v>
      </c>
      <c r="D3" s="60"/>
      <c r="E3" s="60"/>
      <c r="F3" s="60" t="s">
        <v>16</v>
      </c>
      <c r="G3" s="60"/>
      <c r="H3" s="60" t="s">
        <v>18</v>
      </c>
      <c r="I3" s="60"/>
      <c r="J3" s="60" t="s">
        <v>76</v>
      </c>
      <c r="K3" s="60"/>
      <c r="L3" s="60" t="s">
        <v>77</v>
      </c>
      <c r="M3" s="60"/>
      <c r="N3" s="60" t="s">
        <v>78</v>
      </c>
      <c r="O3" s="60"/>
      <c r="P3" s="60" t="s">
        <v>79</v>
      </c>
      <c r="Q3" s="60"/>
      <c r="R3" s="13"/>
      <c r="S3" s="29"/>
    </row>
    <row r="4" spans="1:19" s="4" customFormat="1" ht="15.75">
      <c r="A4" s="60"/>
      <c r="B4" s="6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55" t="s">
        <v>19</v>
      </c>
      <c r="M4" s="55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13"/>
      <c r="S4" s="29"/>
    </row>
    <row r="5" spans="1:19" s="4" customFormat="1" ht="82.5" customHeight="1">
      <c r="A5" s="57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50+12.269</f>
        <v>62.268999999999998</v>
      </c>
      <c r="M5" s="40">
        <v>245.411</v>
      </c>
      <c r="N5" s="2">
        <v>50</v>
      </c>
      <c r="O5" s="2">
        <v>0</v>
      </c>
      <c r="P5" s="2">
        <v>50</v>
      </c>
      <c r="Q5" s="2">
        <v>0</v>
      </c>
      <c r="R5" s="13" t="s">
        <v>110</v>
      </c>
      <c r="S5" s="29" t="s">
        <v>111</v>
      </c>
    </row>
    <row r="6" spans="1:19" s="4" customFormat="1" ht="65.25" customHeight="1">
      <c r="A6" s="58"/>
      <c r="B6" s="16" t="s">
        <v>133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13"/>
      <c r="S6" s="29"/>
    </row>
    <row r="7" spans="1:19" s="4" customFormat="1" ht="49.5" customHeight="1">
      <c r="A7" s="59"/>
      <c r="B7" s="16" t="s">
        <v>134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13"/>
      <c r="S7" s="29"/>
    </row>
    <row r="8" spans="1:19" s="4" customFormat="1" ht="49.5" customHeight="1">
      <c r="A8" s="48"/>
      <c r="B8" s="16" t="s">
        <v>137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13"/>
      <c r="S8" s="29"/>
    </row>
    <row r="9" spans="1:19" s="4" customFormat="1" ht="66.75" customHeight="1">
      <c r="A9" s="48"/>
      <c r="B9" s="16" t="s">
        <v>165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13"/>
      <c r="S9" s="29"/>
    </row>
    <row r="10" spans="1:19" s="53" customFormat="1" ht="49.5" customHeight="1">
      <c r="A10" s="48" t="s">
        <v>8</v>
      </c>
      <c r="B10" s="15" t="s">
        <v>147</v>
      </c>
      <c r="C10" s="2"/>
      <c r="D10" s="2"/>
      <c r="E10" s="2"/>
      <c r="F10" s="2"/>
      <c r="G10" s="2"/>
      <c r="H10" s="2"/>
      <c r="I10" s="2"/>
      <c r="J10" s="2">
        <v>26.8</v>
      </c>
      <c r="K10" s="2"/>
      <c r="L10" s="2">
        <v>50</v>
      </c>
      <c r="M10" s="2"/>
      <c r="N10" s="2">
        <v>400</v>
      </c>
      <c r="O10" s="2"/>
      <c r="P10" s="2">
        <v>400</v>
      </c>
      <c r="Q10" s="2"/>
      <c r="R10" s="51" t="s">
        <v>164</v>
      </c>
      <c r="S10" s="52"/>
    </row>
    <row r="11" spans="1:19" s="53" customFormat="1" ht="34.5" customHeight="1">
      <c r="A11" s="48"/>
      <c r="B11" s="16" t="s">
        <v>163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51"/>
      <c r="S11" s="52"/>
    </row>
    <row r="12" spans="1:19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Q12" si="1">K5</f>
        <v>1282.1079999999999</v>
      </c>
      <c r="L12" s="2">
        <f>L5+L10</f>
        <v>112.26900000000001</v>
      </c>
      <c r="M12" s="2">
        <f t="shared" si="1"/>
        <v>245.411</v>
      </c>
      <c r="N12" s="2">
        <f t="shared" ref="N12:P12" si="2">N5+N10</f>
        <v>450</v>
      </c>
      <c r="O12" s="2">
        <f t="shared" si="2"/>
        <v>0</v>
      </c>
      <c r="P12" s="2">
        <f t="shared" si="2"/>
        <v>450</v>
      </c>
      <c r="Q12" s="2">
        <f t="shared" si="1"/>
        <v>0</v>
      </c>
      <c r="R12" s="13"/>
      <c r="S12" s="29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opLeftCell="A4" workbookViewId="0">
      <selection activeCell="L18" sqref="A1:L18"/>
    </sheetView>
  </sheetViews>
  <sheetFormatPr defaultRowHeight="15"/>
  <cols>
    <col min="1" max="1" width="4.7109375" style="30" customWidth="1"/>
    <col min="2" max="2" width="38.5703125" style="30" customWidth="1"/>
    <col min="3" max="8" width="9.140625" style="30"/>
    <col min="9" max="10" width="10.7109375" style="30" bestFit="1" customWidth="1"/>
    <col min="11" max="11" width="11.42578125" style="30" customWidth="1"/>
    <col min="12" max="12" width="10.7109375" style="30" bestFit="1" customWidth="1"/>
    <col min="13" max="16384" width="9.140625" style="30"/>
  </cols>
  <sheetData>
    <row r="1" spans="1:12" s="4" customFormat="1" ht="60" customHeight="1">
      <c r="A1" s="56" t="s">
        <v>167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s="4" customFormat="1" ht="15.75" customHeight="1">
      <c r="A2" s="60" t="s">
        <v>22</v>
      </c>
      <c r="B2" s="61" t="s">
        <v>21</v>
      </c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</row>
    <row r="3" spans="1:12" s="4" customFormat="1" ht="15.75" customHeight="1">
      <c r="A3" s="60"/>
      <c r="B3" s="61"/>
      <c r="C3" s="62" t="s">
        <v>77</v>
      </c>
      <c r="D3" s="64"/>
      <c r="E3" s="62" t="s">
        <v>78</v>
      </c>
      <c r="F3" s="64"/>
      <c r="G3" s="62" t="s">
        <v>79</v>
      </c>
      <c r="H3" s="64"/>
      <c r="I3" s="62" t="s">
        <v>168</v>
      </c>
      <c r="J3" s="64"/>
      <c r="K3" s="60" t="s">
        <v>169</v>
      </c>
      <c r="L3" s="60"/>
    </row>
    <row r="4" spans="1:12" s="4" customFormat="1" ht="15.75">
      <c r="A4" s="60"/>
      <c r="B4" s="61"/>
      <c r="C4" s="49" t="s">
        <v>19</v>
      </c>
      <c r="D4" s="49" t="s">
        <v>20</v>
      </c>
      <c r="E4" s="49" t="s">
        <v>19</v>
      </c>
      <c r="F4" s="49" t="s">
        <v>20</v>
      </c>
      <c r="G4" s="49" t="s">
        <v>19</v>
      </c>
      <c r="H4" s="49" t="s">
        <v>20</v>
      </c>
      <c r="I4" s="49" t="s">
        <v>19</v>
      </c>
      <c r="J4" s="49" t="s">
        <v>20</v>
      </c>
      <c r="K4" s="49" t="s">
        <v>19</v>
      </c>
      <c r="L4" s="49" t="s">
        <v>20</v>
      </c>
    </row>
    <row r="5" spans="1:12" s="4" customFormat="1" ht="33.75" customHeight="1">
      <c r="A5" s="57" t="s">
        <v>1</v>
      </c>
      <c r="B5" s="54" t="s">
        <v>170</v>
      </c>
      <c r="C5" s="2">
        <f>SUM(C6:C12)</f>
        <v>0</v>
      </c>
      <c r="D5" s="2">
        <f t="shared" ref="D5:L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</row>
    <row r="6" spans="1:12" s="4" customFormat="1" ht="50.25" customHeight="1">
      <c r="A6" s="58"/>
      <c r="B6" s="16" t="s">
        <v>181</v>
      </c>
      <c r="C6" s="3"/>
      <c r="D6" s="3"/>
      <c r="E6" s="3"/>
      <c r="F6" s="3"/>
      <c r="G6" s="3"/>
      <c r="H6" s="3"/>
      <c r="I6" s="39"/>
      <c r="J6" s="39"/>
      <c r="K6" s="3"/>
      <c r="L6" s="3"/>
    </row>
    <row r="7" spans="1:12" s="4" customFormat="1" ht="49.5" customHeight="1">
      <c r="A7" s="58"/>
      <c r="B7" s="16" t="s">
        <v>171</v>
      </c>
      <c r="C7" s="3"/>
      <c r="D7" s="3"/>
      <c r="E7" s="3"/>
      <c r="F7" s="3"/>
      <c r="G7" s="3"/>
      <c r="H7" s="3"/>
      <c r="I7" s="39"/>
      <c r="J7" s="39"/>
      <c r="K7" s="3"/>
      <c r="L7" s="3"/>
    </row>
    <row r="8" spans="1:12" s="4" customFormat="1" ht="49.5" customHeight="1">
      <c r="A8" s="58"/>
      <c r="B8" s="16" t="s">
        <v>172</v>
      </c>
      <c r="C8" s="3"/>
      <c r="D8" s="3"/>
      <c r="E8" s="3"/>
      <c r="F8" s="3"/>
      <c r="G8" s="3"/>
      <c r="H8" s="3"/>
      <c r="I8" s="39"/>
      <c r="J8" s="3"/>
      <c r="K8" s="3"/>
      <c r="L8" s="3"/>
    </row>
    <row r="9" spans="1:12" s="4" customFormat="1" ht="34.5" customHeight="1">
      <c r="A9" s="58"/>
      <c r="B9" s="16" t="s">
        <v>174</v>
      </c>
      <c r="C9" s="3"/>
      <c r="D9" s="3"/>
      <c r="E9" s="3"/>
      <c r="F9" s="3"/>
      <c r="G9" s="3"/>
      <c r="H9" s="3"/>
      <c r="I9" s="39"/>
      <c r="J9" s="3"/>
      <c r="K9" s="3"/>
      <c r="L9" s="3"/>
    </row>
    <row r="10" spans="1:12" s="4" customFormat="1" ht="35.25" customHeight="1">
      <c r="A10" s="58"/>
      <c r="B10" s="16" t="s">
        <v>175</v>
      </c>
      <c r="C10" s="3"/>
      <c r="D10" s="3"/>
      <c r="E10" s="3"/>
      <c r="F10" s="3"/>
      <c r="G10" s="3"/>
      <c r="H10" s="3"/>
      <c r="I10" s="39"/>
      <c r="J10" s="3"/>
      <c r="K10" s="3"/>
      <c r="L10" s="3"/>
    </row>
    <row r="11" spans="1:12" s="4" customFormat="1" ht="35.25" customHeight="1">
      <c r="A11" s="58"/>
      <c r="B11" s="16" t="s">
        <v>176</v>
      </c>
      <c r="C11" s="3"/>
      <c r="D11" s="3"/>
      <c r="E11" s="3"/>
      <c r="F11" s="3"/>
      <c r="G11" s="3"/>
      <c r="H11" s="3"/>
      <c r="I11" s="39"/>
      <c r="J11" s="3"/>
      <c r="K11" s="3"/>
      <c r="L11" s="3"/>
    </row>
    <row r="12" spans="1:12" s="4" customFormat="1" ht="35.25" customHeight="1">
      <c r="A12" s="58"/>
      <c r="B12" s="16" t="s">
        <v>177</v>
      </c>
      <c r="C12" s="3"/>
      <c r="D12" s="3"/>
      <c r="E12" s="3"/>
      <c r="F12" s="3"/>
      <c r="G12" s="3"/>
      <c r="H12" s="3"/>
      <c r="I12" s="39"/>
      <c r="J12" s="3"/>
      <c r="K12" s="3"/>
      <c r="L12" s="3"/>
    </row>
    <row r="13" spans="1:12" s="53" customFormat="1" ht="36" customHeight="1">
      <c r="A13" s="58" t="s">
        <v>8</v>
      </c>
      <c r="B13" s="15" t="s">
        <v>173</v>
      </c>
      <c r="C13" s="2">
        <f>SUM(C14:C17)</f>
        <v>0</v>
      </c>
      <c r="D13" s="2">
        <f t="shared" ref="D13:L13" si="1">SUM(D14:D17)</f>
        <v>0</v>
      </c>
      <c r="E13" s="2">
        <f t="shared" si="1"/>
        <v>0</v>
      </c>
      <c r="F13" s="2">
        <f t="shared" si="1"/>
        <v>0</v>
      </c>
      <c r="G13" s="2">
        <f t="shared" si="1"/>
        <v>0</v>
      </c>
      <c r="H13" s="2">
        <f t="shared" si="1"/>
        <v>0</v>
      </c>
      <c r="I13" s="2">
        <f t="shared" si="1"/>
        <v>0</v>
      </c>
      <c r="J13" s="2">
        <f t="shared" si="1"/>
        <v>0</v>
      </c>
      <c r="K13" s="2">
        <f t="shared" si="1"/>
        <v>0</v>
      </c>
      <c r="L13" s="2">
        <f t="shared" si="1"/>
        <v>0</v>
      </c>
    </row>
    <row r="14" spans="1:12" s="53" customFormat="1" ht="49.5" customHeight="1">
      <c r="A14" s="58"/>
      <c r="B14" s="16" t="s">
        <v>182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s="53" customFormat="1" ht="33.75" customHeight="1">
      <c r="A15" s="58"/>
      <c r="B15" s="16" t="s">
        <v>178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s="53" customFormat="1" ht="36" customHeight="1">
      <c r="A16" s="58"/>
      <c r="B16" s="16" t="s">
        <v>179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s="53" customFormat="1" ht="49.5" customHeight="1">
      <c r="A17" s="58"/>
      <c r="B17" s="16" t="s">
        <v>180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s="4" customFormat="1" ht="15.75">
      <c r="A18" s="50"/>
      <c r="B18" s="15" t="s">
        <v>15</v>
      </c>
      <c r="C18" s="2">
        <f>C5+C13</f>
        <v>0</v>
      </c>
      <c r="D18" s="2">
        <f t="shared" ref="D18:L18" si="2">D5+D13</f>
        <v>0</v>
      </c>
      <c r="E18" s="2">
        <f t="shared" si="2"/>
        <v>0</v>
      </c>
      <c r="F18" s="2">
        <f t="shared" si="2"/>
        <v>0</v>
      </c>
      <c r="G18" s="2">
        <f t="shared" si="2"/>
        <v>0</v>
      </c>
      <c r="H18" s="2">
        <f t="shared" si="2"/>
        <v>0</v>
      </c>
      <c r="I18" s="2">
        <f t="shared" si="2"/>
        <v>0</v>
      </c>
      <c r="J18" s="2">
        <f t="shared" si="2"/>
        <v>0</v>
      </c>
      <c r="K18" s="2">
        <f t="shared" si="2"/>
        <v>0</v>
      </c>
      <c r="L18" s="2">
        <f t="shared" si="2"/>
        <v>0</v>
      </c>
    </row>
  </sheetData>
  <mergeCells count="11">
    <mergeCell ref="A5:A12"/>
    <mergeCell ref="A13:A17"/>
    <mergeCell ref="A1:L1"/>
    <mergeCell ref="A2:A4"/>
    <mergeCell ref="B2:B4"/>
    <mergeCell ref="C2:L2"/>
    <mergeCell ref="C3:D3"/>
    <mergeCell ref="E3:F3"/>
    <mergeCell ref="G3:H3"/>
    <mergeCell ref="I3:J3"/>
    <mergeCell ref="K3:L3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"/>
  <sheetViews>
    <sheetView topLeftCell="L1" workbookViewId="0">
      <selection activeCell="P9" sqref="P9:R9"/>
    </sheetView>
  </sheetViews>
  <sheetFormatPr defaultRowHeight="15"/>
  <cols>
    <col min="1" max="1" width="7.7109375" style="30" customWidth="1"/>
    <col min="2" max="2" width="10.85546875" style="30" customWidth="1"/>
    <col min="3" max="3" width="11.7109375" style="30" customWidth="1"/>
    <col min="4" max="4" width="7.42578125" style="30" customWidth="1"/>
    <col min="5" max="5" width="11.7109375" style="30" customWidth="1"/>
    <col min="6" max="6" width="10.28515625" style="30" customWidth="1"/>
    <col min="7" max="7" width="7.5703125" style="30" customWidth="1"/>
    <col min="8" max="8" width="11.42578125" style="30" customWidth="1"/>
    <col min="9" max="9" width="10.85546875" style="30" customWidth="1"/>
    <col min="10" max="10" width="7.42578125" style="30" customWidth="1"/>
    <col min="11" max="11" width="11.7109375" style="30" customWidth="1"/>
    <col min="12" max="12" width="10.85546875" style="30" customWidth="1"/>
    <col min="13" max="13" width="7.7109375" style="30" customWidth="1"/>
    <col min="14" max="15" width="12.42578125" style="30" customWidth="1"/>
    <col min="16" max="16" width="10.7109375" style="30" customWidth="1"/>
    <col min="17" max="17" width="7.5703125" style="30" customWidth="1"/>
    <col min="18" max="18" width="11.28515625" style="30" customWidth="1"/>
    <col min="19" max="19" width="10.5703125" style="30" customWidth="1"/>
    <col min="20" max="20" width="8.42578125" style="30" customWidth="1"/>
    <col min="21" max="21" width="7.140625" style="30" customWidth="1"/>
    <col min="22" max="22" width="10.28515625" style="30" customWidth="1"/>
    <col min="23" max="23" width="9.5703125" style="30" customWidth="1"/>
    <col min="24" max="24" width="8" style="30" customWidth="1"/>
    <col min="25" max="25" width="12.85546875" style="30" customWidth="1"/>
    <col min="26" max="26" width="11.140625" style="30" bestFit="1" customWidth="1"/>
    <col min="27" max="27" width="8.5703125" style="30" customWidth="1"/>
    <col min="28" max="28" width="11.85546875" style="30" customWidth="1"/>
    <col min="29" max="29" width="10.85546875" style="30" customWidth="1"/>
    <col min="30" max="16384" width="9.140625" style="30"/>
  </cols>
  <sheetData>
    <row r="1" spans="1:29" ht="39" customHeight="1">
      <c r="A1" s="72" t="s">
        <v>117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29" s="4" customFormat="1" ht="31.5" customHeight="1">
      <c r="A2" s="60" t="s">
        <v>75</v>
      </c>
      <c r="B2" s="61" t="s">
        <v>124</v>
      </c>
      <c r="C2" s="62" t="s">
        <v>0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4"/>
      <c r="Y2" s="31" t="s">
        <v>80</v>
      </c>
    </row>
    <row r="3" spans="1:29" s="4" customFormat="1" ht="19.5" customHeight="1">
      <c r="A3" s="60"/>
      <c r="B3" s="61"/>
      <c r="C3" s="60" t="s">
        <v>17</v>
      </c>
      <c r="D3" s="60"/>
      <c r="E3" s="60"/>
      <c r="F3" s="60" t="s">
        <v>16</v>
      </c>
      <c r="G3" s="60"/>
      <c r="H3" s="60"/>
      <c r="I3" s="60" t="s">
        <v>18</v>
      </c>
      <c r="J3" s="60"/>
      <c r="K3" s="60"/>
      <c r="L3" s="62" t="s">
        <v>76</v>
      </c>
      <c r="M3" s="63"/>
      <c r="N3" s="63"/>
      <c r="O3" s="64"/>
      <c r="P3" s="60" t="s">
        <v>77</v>
      </c>
      <c r="Q3" s="60"/>
      <c r="R3" s="60"/>
      <c r="S3" s="60" t="s">
        <v>78</v>
      </c>
      <c r="T3" s="60"/>
      <c r="U3" s="60"/>
      <c r="V3" s="60" t="s">
        <v>79</v>
      </c>
      <c r="W3" s="60"/>
      <c r="X3" s="60"/>
      <c r="Y3" s="32"/>
      <c r="Z3" s="66" t="s">
        <v>166</v>
      </c>
      <c r="AA3" s="67"/>
      <c r="AB3" s="67"/>
      <c r="AC3" s="67"/>
    </row>
    <row r="4" spans="1:29" s="4" customFormat="1" ht="27.75" customHeight="1">
      <c r="A4" s="60"/>
      <c r="B4" s="61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153</v>
      </c>
      <c r="P4" s="28" t="s">
        <v>19</v>
      </c>
      <c r="Q4" s="28" t="s">
        <v>23</v>
      </c>
      <c r="R4" s="28" t="s">
        <v>20</v>
      </c>
      <c r="S4" s="28" t="s">
        <v>19</v>
      </c>
      <c r="T4" s="28" t="s">
        <v>23</v>
      </c>
      <c r="U4" s="28" t="s">
        <v>20</v>
      </c>
      <c r="V4" s="28" t="s">
        <v>19</v>
      </c>
      <c r="W4" s="28" t="s">
        <v>23</v>
      </c>
      <c r="X4" s="28" t="s">
        <v>20</v>
      </c>
      <c r="Y4" s="32"/>
      <c r="Z4" s="44" t="s">
        <v>19</v>
      </c>
      <c r="AA4" s="44" t="s">
        <v>23</v>
      </c>
      <c r="AB4" s="44" t="s">
        <v>20</v>
      </c>
      <c r="AC4" s="44" t="s">
        <v>153</v>
      </c>
    </row>
    <row r="5" spans="1:29">
      <c r="A5" s="33">
        <v>1</v>
      </c>
      <c r="B5" s="24">
        <f>C5+F5+I5+L5+P5+S5+V5</f>
        <v>13309.00683</v>
      </c>
      <c r="C5" s="24">
        <f>'1'!C39</f>
        <v>2141.6999999999998</v>
      </c>
      <c r="D5" s="24">
        <f>'1'!D39</f>
        <v>45.2</v>
      </c>
      <c r="E5" s="24">
        <f>'1'!E39</f>
        <v>2223.1</v>
      </c>
      <c r="F5" s="24">
        <f>'1'!F39</f>
        <v>1771.827</v>
      </c>
      <c r="G5" s="24">
        <f>'1'!G39</f>
        <v>68.8</v>
      </c>
      <c r="H5" s="24">
        <f>'1'!H39</f>
        <v>1460.4069999999999</v>
      </c>
      <c r="I5" s="24">
        <f>'1'!I39</f>
        <v>2506.2168300000003</v>
      </c>
      <c r="J5" s="24">
        <f>'1'!J39</f>
        <v>75.400000000000006</v>
      </c>
      <c r="K5" s="24">
        <f>'1'!K39</f>
        <v>1032.1500000000001</v>
      </c>
      <c r="L5" s="24">
        <f>'1'!L39</f>
        <v>1851.163</v>
      </c>
      <c r="M5" s="24">
        <f>'1'!M39</f>
        <v>82.9</v>
      </c>
      <c r="N5" s="24">
        <f>'1'!N39</f>
        <v>1546.876</v>
      </c>
      <c r="O5" s="24"/>
      <c r="P5" s="24">
        <f>'1'!O39</f>
        <v>1886.7</v>
      </c>
      <c r="Q5" s="24">
        <f>'1'!P39</f>
        <v>91.2</v>
      </c>
      <c r="R5" s="24">
        <f>'1'!Q39</f>
        <v>716.1</v>
      </c>
      <c r="S5" s="24">
        <f>'1'!R39</f>
        <v>1570.5</v>
      </c>
      <c r="T5" s="24">
        <f>'1'!S39</f>
        <v>100.3</v>
      </c>
      <c r="U5" s="24">
        <f>'1'!T39</f>
        <v>0</v>
      </c>
      <c r="V5" s="24">
        <f>'1'!U39</f>
        <v>1580.9</v>
      </c>
      <c r="W5" s="24">
        <f>'1'!V39</f>
        <v>104.6</v>
      </c>
      <c r="X5" s="24">
        <f>'1'!W39</f>
        <v>0</v>
      </c>
      <c r="Y5" s="34">
        <f>SUM(C5:X5)</f>
        <v>20856.039829999998</v>
      </c>
      <c r="Z5" s="24">
        <f>C5+F5+I5+L5+P5+S5+V5</f>
        <v>13309.00683</v>
      </c>
      <c r="AA5" s="24">
        <f>D5+G5+J5+M5+Q5+T5+W5</f>
        <v>568.4</v>
      </c>
      <c r="AB5" s="24">
        <f t="shared" ref="AB5" si="0">E5+H5+K5+N5+R5+U5+X5</f>
        <v>6978.6329999999998</v>
      </c>
      <c r="AC5" s="24">
        <f>O5</f>
        <v>0</v>
      </c>
    </row>
    <row r="6" spans="1:29">
      <c r="A6" s="33">
        <v>2</v>
      </c>
      <c r="B6" s="24">
        <f t="shared" ref="B6:B9" si="1">C6+F6+I6+L6+P6+S6+V6</f>
        <v>42869.619999999995</v>
      </c>
      <c r="C6" s="24">
        <f>'2'!C54</f>
        <v>8507</v>
      </c>
      <c r="D6" s="24">
        <f>'2'!D54</f>
        <v>0</v>
      </c>
      <c r="E6" s="24">
        <f>'2'!E54</f>
        <v>15407.5</v>
      </c>
      <c r="F6" s="24">
        <f>'2'!F54</f>
        <v>5896.5000000000009</v>
      </c>
      <c r="G6" s="24"/>
      <c r="H6" s="24">
        <f>'2'!G54</f>
        <v>25975.9</v>
      </c>
      <c r="I6" s="24">
        <f>'2'!H54</f>
        <v>7514.6999999999989</v>
      </c>
      <c r="J6" s="24"/>
      <c r="K6" s="24">
        <f>'2'!I54</f>
        <v>33230.81</v>
      </c>
      <c r="L6" s="24">
        <f>'2'!J54</f>
        <v>6896.6900000000005</v>
      </c>
      <c r="M6" s="24"/>
      <c r="N6" s="24">
        <f>'2'!K54</f>
        <v>34570.160000000003</v>
      </c>
      <c r="O6" s="24"/>
      <c r="P6" s="24">
        <f>'2'!L54</f>
        <v>5524.73</v>
      </c>
      <c r="Q6" s="24"/>
      <c r="R6" s="24">
        <f>'2'!M54</f>
        <v>12050.888999999999</v>
      </c>
      <c r="S6" s="24">
        <f>'2'!N54</f>
        <v>4315</v>
      </c>
      <c r="T6" s="24"/>
      <c r="U6" s="24">
        <f>'2'!O54</f>
        <v>0</v>
      </c>
      <c r="V6" s="24">
        <f>'2'!P54</f>
        <v>4215</v>
      </c>
      <c r="W6" s="24"/>
      <c r="X6" s="24">
        <f>'2'!Q54</f>
        <v>0</v>
      </c>
      <c r="Y6" s="34">
        <f t="shared" ref="Y6:Y8" si="2">SUM(C6:X6)</f>
        <v>164104.87900000002</v>
      </c>
      <c r="Z6" s="24">
        <f>C6+F6+I6+L6+P6+S6+V6</f>
        <v>42869.619999999995</v>
      </c>
      <c r="AA6" s="24">
        <f t="shared" ref="AA6:AA8" si="3">D6+G6+J6+M6+Q6+T6+W6</f>
        <v>0</v>
      </c>
      <c r="AB6" s="24">
        <f t="shared" ref="AB6:AB8" si="4">E6+H6+K6+N6+R6+U6+X6</f>
        <v>121235.25899999999</v>
      </c>
      <c r="AC6" s="24">
        <f t="shared" ref="AC6:AC8" si="5">O6</f>
        <v>0</v>
      </c>
    </row>
    <row r="7" spans="1:29">
      <c r="A7" s="33">
        <v>3</v>
      </c>
      <c r="B7" s="24">
        <f>C7+F7+I7+L7+P7+S7+V7</f>
        <v>2502.1218800000001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372.62099999999998</v>
      </c>
      <c r="Q7" s="24"/>
      <c r="R7" s="24">
        <f>'3'!N15</f>
        <v>8111.2999999999993</v>
      </c>
      <c r="S7" s="24">
        <f>'3'!O15</f>
        <v>0</v>
      </c>
      <c r="T7" s="24"/>
      <c r="U7" s="24">
        <f>'3'!P15</f>
        <v>0</v>
      </c>
      <c r="V7" s="24">
        <f>'3'!Q15</f>
        <v>0</v>
      </c>
      <c r="W7" s="24"/>
      <c r="X7" s="24">
        <f>'3'!R15</f>
        <v>0</v>
      </c>
      <c r="Y7" s="34">
        <f>SUM(C7:X7)</f>
        <v>26100.82188</v>
      </c>
      <c r="Z7" s="24">
        <f t="shared" ref="Z7:Z8" si="6">C7+F7+I7+L7+P7+S7+V7</f>
        <v>2502.1218800000001</v>
      </c>
      <c r="AA7" s="24">
        <f t="shared" si="3"/>
        <v>0</v>
      </c>
      <c r="AB7" s="24">
        <f t="shared" si="4"/>
        <v>18244.3</v>
      </c>
      <c r="AC7" s="24">
        <f t="shared" si="5"/>
        <v>5354.4</v>
      </c>
    </row>
    <row r="8" spans="1:29">
      <c r="A8" s="33">
        <v>4</v>
      </c>
      <c r="B8" s="24">
        <f t="shared" si="1"/>
        <v>1150.375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112.26900000000001</v>
      </c>
      <c r="Q8" s="24"/>
      <c r="R8" s="24">
        <f>'4'!M12</f>
        <v>245.411</v>
      </c>
      <c r="S8" s="24">
        <f>'4'!N12</f>
        <v>450</v>
      </c>
      <c r="T8" s="24"/>
      <c r="U8" s="24">
        <f>'4'!O12</f>
        <v>0</v>
      </c>
      <c r="V8" s="24">
        <f>'4'!P12</f>
        <v>450</v>
      </c>
      <c r="W8" s="24"/>
      <c r="X8" s="24">
        <f>'4'!Q12</f>
        <v>0</v>
      </c>
      <c r="Y8" s="34">
        <f t="shared" si="2"/>
        <v>2677.8940000000002</v>
      </c>
      <c r="Z8" s="24">
        <f t="shared" si="6"/>
        <v>1150.375</v>
      </c>
      <c r="AA8" s="24">
        <f t="shared" si="3"/>
        <v>0</v>
      </c>
      <c r="AB8" s="24">
        <f t="shared" si="4"/>
        <v>1527.519</v>
      </c>
      <c r="AC8" s="24">
        <f t="shared" si="5"/>
        <v>0</v>
      </c>
    </row>
    <row r="9" spans="1:29" s="37" customFormat="1">
      <c r="A9" s="36" t="s">
        <v>73</v>
      </c>
      <c r="B9" s="24">
        <f t="shared" si="1"/>
        <v>59831.123710000007</v>
      </c>
      <c r="C9" s="25">
        <f t="shared" ref="C9:H9" si="7">SUM(C5:C8)</f>
        <v>10867.077200000002</v>
      </c>
      <c r="D9" s="25">
        <f t="shared" si="7"/>
        <v>45.2</v>
      </c>
      <c r="E9" s="25">
        <f t="shared" si="7"/>
        <v>19881</v>
      </c>
      <c r="F9" s="25">
        <f t="shared" si="7"/>
        <v>8013.3270000000011</v>
      </c>
      <c r="G9" s="25">
        <f t="shared" si="7"/>
        <v>68.8</v>
      </c>
      <c r="H9" s="25">
        <f t="shared" si="7"/>
        <v>28643.307000000001</v>
      </c>
      <c r="I9" s="25">
        <f t="shared" ref="I9:Y9" si="8">SUM(I5:I8)</f>
        <v>11116.840509999998</v>
      </c>
      <c r="J9" s="25">
        <f t="shared" si="8"/>
        <v>75.400000000000006</v>
      </c>
      <c r="K9" s="25">
        <f t="shared" si="8"/>
        <v>36292.959999999999</v>
      </c>
      <c r="L9" s="25">
        <f t="shared" ref="L9:R9" si="9">SUM(L5:L8)</f>
        <v>9356.1590000000015</v>
      </c>
      <c r="M9" s="25">
        <f t="shared" si="9"/>
        <v>82.9</v>
      </c>
      <c r="N9" s="25">
        <f t="shared" si="9"/>
        <v>42044.743999999999</v>
      </c>
      <c r="O9" s="25">
        <f t="shared" si="9"/>
        <v>5354.4</v>
      </c>
      <c r="P9" s="25">
        <f t="shared" si="9"/>
        <v>7896.32</v>
      </c>
      <c r="Q9" s="25">
        <f t="shared" si="9"/>
        <v>91.2</v>
      </c>
      <c r="R9" s="25">
        <f t="shared" si="9"/>
        <v>21123.699999999997</v>
      </c>
      <c r="S9" s="25">
        <f t="shared" si="8"/>
        <v>6335.5</v>
      </c>
      <c r="T9" s="25">
        <f t="shared" si="8"/>
        <v>100.3</v>
      </c>
      <c r="U9" s="25">
        <f t="shared" si="8"/>
        <v>0</v>
      </c>
      <c r="V9" s="25">
        <f>SUM(V5:V8)</f>
        <v>6245.9</v>
      </c>
      <c r="W9" s="25">
        <f t="shared" si="8"/>
        <v>104.6</v>
      </c>
      <c r="X9" s="25">
        <f t="shared" si="8"/>
        <v>0</v>
      </c>
      <c r="Y9" s="25">
        <f t="shared" si="8"/>
        <v>213739.63471000001</v>
      </c>
      <c r="Z9" s="25">
        <f>SUM(Z5:Z8)</f>
        <v>59831.123709999993</v>
      </c>
      <c r="AA9" s="25">
        <f t="shared" ref="AA9:AC9" si="10">SUM(AA5:AA8)</f>
        <v>568.4</v>
      </c>
      <c r="AB9" s="25">
        <f t="shared" si="10"/>
        <v>147985.71099999998</v>
      </c>
      <c r="AC9" s="25">
        <f t="shared" si="10"/>
        <v>5354.4</v>
      </c>
    </row>
    <row r="10" spans="1:29">
      <c r="C10" s="71">
        <f>C9+D9+E9</f>
        <v>30793.277200000004</v>
      </c>
      <c r="D10" s="71"/>
      <c r="E10" s="71"/>
      <c r="F10" s="71">
        <f>F9+G9+H9</f>
        <v>36725.434000000001</v>
      </c>
      <c r="G10" s="71"/>
      <c r="H10" s="71"/>
      <c r="I10" s="71">
        <f>I9+J9+K9</f>
        <v>47485.200509999995</v>
      </c>
      <c r="J10" s="71"/>
      <c r="K10" s="71"/>
      <c r="L10" s="68">
        <f>L9+M9+N9+O9</f>
        <v>56838.203000000001</v>
      </c>
      <c r="M10" s="69"/>
      <c r="N10" s="69"/>
      <c r="O10" s="70"/>
      <c r="P10" s="71">
        <f>P9+Q9+R9</f>
        <v>29111.219999999998</v>
      </c>
      <c r="Q10" s="71"/>
      <c r="R10" s="71"/>
      <c r="S10" s="71">
        <f>S9+T9+U9</f>
        <v>6435.8</v>
      </c>
      <c r="T10" s="71"/>
      <c r="U10" s="71"/>
      <c r="V10" s="71">
        <f>V9+W9+X9</f>
        <v>6350.5</v>
      </c>
      <c r="W10" s="71"/>
      <c r="X10" s="71"/>
      <c r="Z10" s="68">
        <f>Z9+AA9+AB9+AC9</f>
        <v>213739.63470999998</v>
      </c>
      <c r="AA10" s="69"/>
      <c r="AB10" s="69"/>
      <c r="AC10" s="70"/>
    </row>
  </sheetData>
  <mergeCells count="20">
    <mergeCell ref="C10:E10"/>
    <mergeCell ref="A1:K1"/>
    <mergeCell ref="A2:A4"/>
    <mergeCell ref="B2:B4"/>
    <mergeCell ref="C3:E3"/>
    <mergeCell ref="F3:H3"/>
    <mergeCell ref="I3:K3"/>
    <mergeCell ref="C2:X2"/>
    <mergeCell ref="L3:O3"/>
    <mergeCell ref="F10:H10"/>
    <mergeCell ref="I10:K10"/>
    <mergeCell ref="P10:R10"/>
    <mergeCell ref="L10:O10"/>
    <mergeCell ref="Z3:AC3"/>
    <mergeCell ref="Z10:AC10"/>
    <mergeCell ref="P3:R3"/>
    <mergeCell ref="S3:U3"/>
    <mergeCell ref="V3:X3"/>
    <mergeCell ref="S10:U10"/>
    <mergeCell ref="V10:X10"/>
  </mergeCells>
  <pageMargins left="0.39370078740157483" right="0.15748031496062992" top="0.47244094488188981" bottom="0.27559055118110237" header="0.43307086614173229" footer="0.31496062992125984"/>
  <pageSetup paperSize="9" scale="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81" t="s">
        <v>88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t="s">
        <v>85</v>
      </c>
    </row>
    <row r="2" spans="1:24" s="1" customFormat="1" ht="31.5" customHeight="1">
      <c r="A2" s="74" t="s">
        <v>86</v>
      </c>
      <c r="B2" s="83" t="s">
        <v>74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80"/>
      <c r="U2" s="12" t="s">
        <v>80</v>
      </c>
      <c r="V2" s="84"/>
      <c r="W2" s="84"/>
      <c r="X2" s="84"/>
    </row>
    <row r="3" spans="1:24" s="1" customFormat="1" ht="19.5" customHeight="1">
      <c r="A3" s="74"/>
      <c r="B3" s="83"/>
      <c r="C3" s="60" t="s">
        <v>17</v>
      </c>
      <c r="D3" s="60"/>
      <c r="E3" s="60"/>
      <c r="F3" s="60" t="s">
        <v>16</v>
      </c>
      <c r="G3" s="60"/>
      <c r="H3" s="60"/>
      <c r="I3" s="74" t="s">
        <v>18</v>
      </c>
      <c r="J3" s="74"/>
      <c r="K3" s="74"/>
      <c r="L3" s="74" t="s">
        <v>76</v>
      </c>
      <c r="M3" s="74"/>
      <c r="N3" s="74"/>
      <c r="O3" s="74" t="s">
        <v>77</v>
      </c>
      <c r="P3" s="74"/>
      <c r="Q3" s="74" t="s">
        <v>78</v>
      </c>
      <c r="R3" s="74"/>
      <c r="S3" s="74" t="s">
        <v>79</v>
      </c>
      <c r="T3" s="74"/>
      <c r="U3" s="11"/>
      <c r="V3" s="75" t="s">
        <v>87</v>
      </c>
      <c r="W3" s="76"/>
      <c r="X3" s="77"/>
    </row>
    <row r="4" spans="1:24" s="1" customFormat="1" ht="27.75" customHeight="1">
      <c r="A4" s="74"/>
      <c r="B4" s="83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2018-03-21T10:33:39Z</dcterms:modified>
</cp:coreProperties>
</file>