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'1'!$A$1:$Z$42</definedName>
    <definedName name="_xlnm.Print_Area" localSheetId="1">'2'!$A$1:$S$68</definedName>
    <definedName name="_xlnm.Print_Area" localSheetId="2">'3'!$A$1:$T$15</definedName>
    <definedName name="_xlnm.Print_Area" localSheetId="3">'4'!$A$1:$S$12</definedName>
    <definedName name="_xlnm.Print_Area" localSheetId="4">'5'!$A$1:$Q$18</definedName>
    <definedName name="_xlnm.Print_Area" localSheetId="5">'6'!$A$1:$T$7</definedName>
  </definedNames>
  <calcPr calcId="125725"/>
</workbook>
</file>

<file path=xl/calcChain.xml><?xml version="1.0" encoding="utf-8"?>
<calcChain xmlns="http://schemas.openxmlformats.org/spreadsheetml/2006/main">
  <c r="AB10" i="4"/>
  <c r="AF10" s="1"/>
  <c r="Z10"/>
  <c r="AD10" s="1"/>
  <c r="T5" i="8"/>
  <c r="T7" s="1"/>
  <c r="S5"/>
  <c r="S7" s="1"/>
  <c r="AB9" i="4"/>
  <c r="Z9"/>
  <c r="AB8"/>
  <c r="Z8"/>
  <c r="AB7"/>
  <c r="Z7"/>
  <c r="R12" i="6"/>
  <c r="S12"/>
  <c r="S15" i="3"/>
  <c r="T15"/>
  <c r="AF6" i="4"/>
  <c r="AF5"/>
  <c r="AE6"/>
  <c r="AE10"/>
  <c r="AE5"/>
  <c r="AD5"/>
  <c r="AC5"/>
  <c r="B10"/>
  <c r="B5"/>
  <c r="AB6"/>
  <c r="Q68" i="2"/>
  <c r="R68"/>
  <c r="Z6" i="4" s="1"/>
  <c r="Z11" s="1"/>
  <c r="S68" i="2"/>
  <c r="AB5" i="4"/>
  <c r="AA5"/>
  <c r="AA11" s="1"/>
  <c r="Z5"/>
  <c r="Y32" i="1"/>
  <c r="Y42" s="1"/>
  <c r="X42"/>
  <c r="Z42"/>
  <c r="W10" i="4"/>
  <c r="T10"/>
  <c r="P5" i="8"/>
  <c r="Q5"/>
  <c r="R5"/>
  <c r="R7" s="1"/>
  <c r="O5"/>
  <c r="D7"/>
  <c r="E7"/>
  <c r="F7"/>
  <c r="G7"/>
  <c r="H7"/>
  <c r="I7"/>
  <c r="J7"/>
  <c r="K7"/>
  <c r="L7"/>
  <c r="M7"/>
  <c r="N7"/>
  <c r="O7"/>
  <c r="P7"/>
  <c r="Q7"/>
  <c r="C7"/>
  <c r="Q13" i="7"/>
  <c r="P13"/>
  <c r="O13"/>
  <c r="N13"/>
  <c r="Q5"/>
  <c r="Q18" s="1"/>
  <c r="P5"/>
  <c r="P18" s="1"/>
  <c r="O5"/>
  <c r="O18" s="1"/>
  <c r="N5"/>
  <c r="N18" s="1"/>
  <c r="O56" i="2"/>
  <c r="P56"/>
  <c r="Q56"/>
  <c r="N56"/>
  <c r="N48"/>
  <c r="AG6" i="4"/>
  <c r="AG8"/>
  <c r="AG5"/>
  <c r="P5" i="2"/>
  <c r="N54"/>
  <c r="O54"/>
  <c r="O51"/>
  <c r="L30"/>
  <c r="M51"/>
  <c r="L5"/>
  <c r="L7"/>
  <c r="P42" i="1"/>
  <c r="Q42"/>
  <c r="O42"/>
  <c r="P5"/>
  <c r="V9" i="4"/>
  <c r="AC10" l="1"/>
  <c r="AB11"/>
  <c r="L5" i="6"/>
  <c r="L54" i="2"/>
  <c r="M54"/>
  <c r="D9" i="4"/>
  <c r="E9"/>
  <c r="E13" i="7"/>
  <c r="E18" s="1"/>
  <c r="S9" i="4" s="1"/>
  <c r="E5" i="7"/>
  <c r="Q5" i="1"/>
  <c r="Z12" i="4" l="1"/>
  <c r="AE9"/>
  <c r="AG9"/>
  <c r="S11"/>
  <c r="N5" i="3"/>
  <c r="M5"/>
  <c r="D13" i="7"/>
  <c r="F13"/>
  <c r="G13"/>
  <c r="H13"/>
  <c r="I13"/>
  <c r="J13"/>
  <c r="K13"/>
  <c r="L13"/>
  <c r="M13"/>
  <c r="C13"/>
  <c r="D5"/>
  <c r="F5"/>
  <c r="G5"/>
  <c r="H5"/>
  <c r="H18" s="1"/>
  <c r="I5"/>
  <c r="I18" s="1"/>
  <c r="J5"/>
  <c r="K5"/>
  <c r="L5"/>
  <c r="L18" s="1"/>
  <c r="M5"/>
  <c r="M18" s="1"/>
  <c r="C5"/>
  <c r="P12" i="6"/>
  <c r="O12"/>
  <c r="N12"/>
  <c r="L12"/>
  <c r="J5"/>
  <c r="J12" s="1"/>
  <c r="M7" i="3"/>
  <c r="N7"/>
  <c r="O7"/>
  <c r="P8" i="2"/>
  <c r="M30"/>
  <c r="Q16"/>
  <c r="P16"/>
  <c r="O16"/>
  <c r="N16"/>
  <c r="M16"/>
  <c r="J5"/>
  <c r="W32" i="1"/>
  <c r="V32"/>
  <c r="V42" s="1"/>
  <c r="X5" i="4" s="1"/>
  <c r="X11" s="1"/>
  <c r="L5" i="1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32" i="1"/>
  <c r="H10" i="3"/>
  <c r="H21" i="2"/>
  <c r="H30"/>
  <c r="H5"/>
  <c r="K18" i="7" l="1"/>
  <c r="G18"/>
  <c r="J18"/>
  <c r="F18"/>
  <c r="T9" i="4" s="1"/>
  <c r="D18" i="7"/>
  <c r="R9" i="4" s="1"/>
  <c r="AF9" s="1"/>
  <c r="C18" i="7"/>
  <c r="P9" i="4" s="1"/>
  <c r="L42" i="1"/>
  <c r="K15" i="3"/>
  <c r="N7" i="4" s="1"/>
  <c r="M15" i="3"/>
  <c r="J68" i="2"/>
  <c r="AD9" i="4" l="1"/>
  <c r="B9"/>
  <c r="AC9"/>
  <c r="H16" i="2"/>
  <c r="T32" i="1"/>
  <c r="I33"/>
  <c r="I25" i="2"/>
  <c r="H25"/>
  <c r="H48"/>
  <c r="H51"/>
  <c r="H15"/>
  <c r="H31"/>
  <c r="I35" i="1"/>
  <c r="P51" i="2"/>
  <c r="P68" s="1"/>
  <c r="N51"/>
  <c r="N68" s="1"/>
  <c r="L51"/>
  <c r="L68" s="1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T8"/>
  <c r="V8"/>
  <c r="W8"/>
  <c r="Q12" i="6"/>
  <c r="Y8" i="4" s="1"/>
  <c r="C12" i="6"/>
  <c r="AF8" i="4" l="1"/>
  <c r="AD8"/>
  <c r="B8"/>
  <c r="AC8"/>
  <c r="AE8"/>
  <c r="H68" i="2"/>
  <c r="T42" i="1"/>
  <c r="V5" i="4" s="1"/>
  <c r="G39" i="1"/>
  <c r="H39"/>
  <c r="F39"/>
  <c r="F42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W6" i="4"/>
  <c r="T6"/>
  <c r="P6"/>
  <c r="B6" l="1"/>
  <c r="AC6"/>
  <c r="AD6"/>
  <c r="F68" i="2"/>
  <c r="P32" i="1"/>
  <c r="J32"/>
  <c r="K32"/>
  <c r="M32"/>
  <c r="M42" s="1"/>
  <c r="N32"/>
  <c r="N42" s="1"/>
  <c r="Q32"/>
  <c r="S32"/>
  <c r="I32"/>
  <c r="H5"/>
  <c r="F14" i="2"/>
  <c r="F36" i="1"/>
  <c r="U6" i="5"/>
  <c r="U5"/>
  <c r="J5" i="1"/>
  <c r="G32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5" i="1"/>
  <c r="C12"/>
  <c r="C5" s="1"/>
  <c r="C12" i="2"/>
  <c r="C11" s="1"/>
  <c r="Q5" i="4" l="1"/>
  <c r="Q11" s="1"/>
  <c r="M5"/>
  <c r="M11" s="1"/>
  <c r="U8" i="5"/>
  <c r="J42" i="1"/>
  <c r="J5" i="4" s="1"/>
  <c r="J11" s="1"/>
  <c r="G42" i="1"/>
  <c r="G5" i="4" s="1"/>
  <c r="G11" s="1"/>
  <c r="V8" i="5"/>
  <c r="X8"/>
  <c r="B8"/>
  <c r="W8"/>
  <c r="R13" i="3"/>
  <c r="Q13"/>
  <c r="R7"/>
  <c r="Q7"/>
  <c r="P13"/>
  <c r="P7"/>
  <c r="N13"/>
  <c r="N15" s="1"/>
  <c r="R7" i="4" s="1"/>
  <c r="L13" i="3"/>
  <c r="J13"/>
  <c r="L7"/>
  <c r="Q21" i="2"/>
  <c r="Q8"/>
  <c r="Q5"/>
  <c r="O21"/>
  <c r="O8"/>
  <c r="O5"/>
  <c r="M21"/>
  <c r="M8"/>
  <c r="M5"/>
  <c r="K21"/>
  <c r="K5"/>
  <c r="U42" i="1"/>
  <c r="W5" i="4" s="1"/>
  <c r="W42" i="1"/>
  <c r="R42"/>
  <c r="T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21" i="2"/>
  <c r="E21"/>
  <c r="C21"/>
  <c r="F6" i="4"/>
  <c r="I8" i="2"/>
  <c r="I5"/>
  <c r="D32" i="1"/>
  <c r="E32"/>
  <c r="H32"/>
  <c r="I42"/>
  <c r="C32"/>
  <c r="D5"/>
  <c r="E5"/>
  <c r="M68" i="2" l="1"/>
  <c r="O68"/>
  <c r="V6" i="4" s="1"/>
  <c r="D15" i="3"/>
  <c r="D7" i="4" s="1"/>
  <c r="AE7" s="1"/>
  <c r="R6"/>
  <c r="P15" i="3"/>
  <c r="V7" i="4" s="1"/>
  <c r="E15" i="3"/>
  <c r="E7" i="4" s="1"/>
  <c r="R15" i="3"/>
  <c r="Y7" i="4" s="1"/>
  <c r="K68" i="2"/>
  <c r="N6" i="4" s="1"/>
  <c r="Y6"/>
  <c r="L15" i="3"/>
  <c r="O7" i="4" s="1"/>
  <c r="I5"/>
  <c r="I68" i="2"/>
  <c r="K6" i="4" s="1"/>
  <c r="G15" i="3"/>
  <c r="H7" i="4" s="1"/>
  <c r="L6"/>
  <c r="R5"/>
  <c r="S42" i="1"/>
  <c r="U5" i="4" s="1"/>
  <c r="U11" s="1"/>
  <c r="Y5"/>
  <c r="F15" i="3"/>
  <c r="F7" i="4" s="1"/>
  <c r="F11" s="1"/>
  <c r="H15" i="3"/>
  <c r="I7" i="4" s="1"/>
  <c r="N5"/>
  <c r="C15" i="3"/>
  <c r="C7" i="4" s="1"/>
  <c r="E68" i="2"/>
  <c r="E6" i="4" s="1"/>
  <c r="D68" i="2"/>
  <c r="D6" i="4" s="1"/>
  <c r="G68" i="2"/>
  <c r="H6" i="4" s="1"/>
  <c r="C68" i="2"/>
  <c r="C6" i="4" s="1"/>
  <c r="D42" i="1"/>
  <c r="D5" i="4" s="1"/>
  <c r="J15" i="3"/>
  <c r="L7" i="4" s="1"/>
  <c r="P7"/>
  <c r="P11" s="1"/>
  <c r="O15" i="3"/>
  <c r="T7" i="4" s="1"/>
  <c r="T11" s="1"/>
  <c r="Q15" i="3"/>
  <c r="W7" i="4" s="1"/>
  <c r="W11" s="1"/>
  <c r="H42" i="1"/>
  <c r="H5" i="4" s="1"/>
  <c r="K42" i="1"/>
  <c r="K5" i="4" s="1"/>
  <c r="K11" s="1"/>
  <c r="E42" i="1"/>
  <c r="E5" i="4" s="1"/>
  <c r="C42" i="1"/>
  <c r="C5" i="4" s="1"/>
  <c r="B7" l="1"/>
  <c r="AD7"/>
  <c r="AC7"/>
  <c r="AC11" s="1"/>
  <c r="AF7"/>
  <c r="V11"/>
  <c r="T12" s="1"/>
  <c r="D11"/>
  <c r="L11"/>
  <c r="Y11"/>
  <c r="W12" s="1"/>
  <c r="R11"/>
  <c r="P12" s="1"/>
  <c r="I11"/>
  <c r="O11"/>
  <c r="AG7"/>
  <c r="AG11" s="1"/>
  <c r="N11"/>
  <c r="E11"/>
  <c r="C11"/>
  <c r="H11"/>
  <c r="F12" s="1"/>
  <c r="AE11"/>
  <c r="B11" l="1"/>
  <c r="C12"/>
  <c r="AF11"/>
  <c r="AD11"/>
  <c r="L12"/>
  <c r="I12"/>
  <c r="AD12" l="1"/>
</calcChain>
</file>

<file path=xl/sharedStrings.xml><?xml version="1.0" encoding="utf-8"?>
<sst xmlns="http://schemas.openxmlformats.org/spreadsheetml/2006/main" count="484" uniqueCount="208">
  <si>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</si>
  <si>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</si>
  <si>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</si>
  <si>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</si>
  <si>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</si>
  <si>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</si>
  <si>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</si>
  <si>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</si>
  <si>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</si>
  <si>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</si>
  <si>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</si>
  <si>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</si>
  <si>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</si>
  <si>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</si>
  <si>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</si>
  <si>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</si>
  <si>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</si>
  <si>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</si>
  <si>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</si>
  <si>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</si>
  <si>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</si>
  <si>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</si>
  <si>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</si>
  <si>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</si>
  <si>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</si>
  <si>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</si>
  <si>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</si>
  <si>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</si>
  <si>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</si>
  <si>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</si>
  <si>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</si>
  <si>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</si>
  <si>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</si>
  <si>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</si>
  <si>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</si>
  <si>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</si>
  <si>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</si>
  <si>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</si>
  <si>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</si>
  <si>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</si>
  <si>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</si>
  <si>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</si>
  <si>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</si>
  <si>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</si>
  <si>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</si>
  <si>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</si>
  <si>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</si>
  <si>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</si>
  <si>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</si>
  <si>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</si>
  <si>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</si>
  <si>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</si>
  <si>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</si>
  <si>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</si>
  <si>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</si>
  <si>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</si>
  <si>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</si>
  <si>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</si>
  <si>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</si>
  <si>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</si>
  <si>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</si>
  <si>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</si>
  <si>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</si>
  <si>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</si>
  <si>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</si>
  <si>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</si>
  <si>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</si>
  <si>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</si>
  <si>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</si>
  <si>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</si>
  <si>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</si>
  <si>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</si>
  <si>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</si>
  <si>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</si>
  <si>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</si>
  <si>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</si>
  <si>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</si>
  <si>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</si>
  <si>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</si>
  <si>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</si>
  <si>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</si>
  <si>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</si>
  <si>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</si>
  <si>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</si>
  <si>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</si>
  <si>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</si>
  <si>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</si>
  <si>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</si>
  <si>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</si>
  <si>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</si>
  <si>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</si>
  <si>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</si>
  <si>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</si>
  <si>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</si>
  <si>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</si>
  <si>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</si>
  <si>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</si>
  <si>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</si>
  <si>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</si>
  <si>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</si>
  <si>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</si>
  <si>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</si>
  <si>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</si>
  <si>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</si>
  <si>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</si>
  <si>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</si>
  <si>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</si>
  <si>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</si>
  <si>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</si>
  <si>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</si>
  <si>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</si>
  <si>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</si>
  <si>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</si>
  <si>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</si>
  <si>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</si>
  <si>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</si>
  <si>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</si>
  <si>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</si>
  <si>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</si>
  <si>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</si>
  <si>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</si>
  <si>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</si>
  <si>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</si>
  <si>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</si>
  <si>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</si>
  <si>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</si>
  <si>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</si>
  <si>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</si>
  <si>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</si>
  <si>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</si>
  <si>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</si>
  <si>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</si>
  <si>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</si>
  <si>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</si>
  <si>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</si>
  <si>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</si>
  <si>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</si>
  <si>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</si>
  <si>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</si>
  <si>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</si>
  <si>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</si>
  <si>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</si>
  <si>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</si>
  <si>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</si>
  <si>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</si>
  <si>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</si>
  <si>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</si>
  <si>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</si>
  <si>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</si>
  <si>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</si>
  <si>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</si>
  <si>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</si>
  <si>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</si>
  <si>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</si>
  <si>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</si>
  <si>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</si>
  <si>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</si>
  <si>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</si>
  <si>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</si>
  <si>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217</t>
  </si>
  <si>
    <t>1.4. Подсыпка щебнем съезда к пожарному водоему (в рамках реализации № 95-ОЗ от 14.12.2012г.) д. Тресковицы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</si>
  <si>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</si>
  <si>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</si>
  <si>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</si>
  <si>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</si>
  <si>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</si>
  <si>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</si>
  <si>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</si>
  <si>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</si>
  <si>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</si>
  <si>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</si>
  <si>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</si>
  <si>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</si>
  <si>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</si>
  <si>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</si>
  <si>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</si>
  <si>
    <t>1.23. Ремонт участка дороги местного значения в д. Смердовицы от а/д "Гатчина-Ополье" по ул. Парковая до ул. Озерная д. № 13; 0,576км</t>
  </si>
  <si>
    <t>1.24. Ремонт участка дороги местного значения в д. Большая Вруда Волосовского района Ленинградской области (от а/д "Гатчина-Ополье" до дома № 9 (ДК); 0,200</t>
  </si>
  <si>
    <t>15.</t>
  </si>
  <si>
    <t>15.1. Установка ограждения вокруг территории кладбища в д.Большая Вруда (в рамках реализации № 3-ОЗ от 15.01.2018г.)</t>
  </si>
  <si>
    <t>2.3. Благоустройство общественной территории по ул.Спортивная, д.5 в д.Большая Вруда Волосовского района Ленинградской области</t>
  </si>
  <si>
    <t xml:space="preserve">4.1. Строительство канализационных очистных сооружений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</si>
  <si>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 xml:space="preserve">4.3. Реконструкция двух канализационных насосных станций и напорного коллектора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</si>
  <si>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>4.4. Реконструкция двух канализационных насосных станций и напорного коллектора в д.Большая Вруда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</si>
  <si>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</si>
  <si>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2.1. Приобретение пожарных щитов в д.Большая Вруда</t>
  </si>
  <si>
    <t>1.25. Текущий ремонт участка дороги местного значения в п.Сяглицы Волосовского района Ленинградской области; 0,250км</t>
  </si>
  <si>
    <t>1.26. Текущий ремонт участка дороги местного значения в д.Летошицы Волосовского района Ленинградской области; 0,624км</t>
  </si>
  <si>
    <t>16.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</si>
  <si>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</si>
  <si>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16.1. Текущий ремонт колодца в д.Овинцево</t>
  </si>
  <si>
    <t>16.2. Текущий ремонт колодца в д.Красные Прологи</t>
  </si>
  <si>
    <t>16.3. Приобретение и установка детской игровой площадки п.Сяглицы</t>
  </si>
  <si>
    <t>16.4. Устройство металлического ограждение дет.спорт.площ. д.Горицы</t>
  </si>
  <si>
    <t>16.5. Устройство металлического ограждение дет.спорт.площ.д.Летошицы</t>
  </si>
  <si>
    <t>16.6. Устройство металлического ограждение дет.спорт.площ. д.Плещевицы</t>
  </si>
  <si>
    <t>16.7. Устройство металлического ограждение дет.спорт.площ. п.Вруда</t>
  </si>
  <si>
    <t>16.8. Устройство металлического ограждение дет.спорт.площ. д.Полобицы</t>
  </si>
  <si>
    <t>16.9. Устройство металлического ограждение дет.спорт.площ. д.Овинцево</t>
  </si>
  <si>
    <t>16.10.Устройство металлического ограждение дет.спорт.площ. д.Смердовицы</t>
  </si>
  <si>
    <t>16.11. Устройство металлического ограждение дет.спорт.площ. д.Княжево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</si>
  <si>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</si>
  <si>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</si>
  <si>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</si>
  <si>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</si>
  <si>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</si>
  <si>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Всего 2014-2021 годы</t>
  </si>
  <si>
    <t>2014-2021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</si>
</sst>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2"/>
  <sheetViews>
    <sheetView tabSelected="1" zoomScale="90" zoomScaleNormal="90" workbookViewId="0">
      <pane ySplit="2190" topLeftCell="A34" activePane="bottomLeft"/>
      <selection activeCell="P4" activeCellId="4" sqref="D1:D1048576 G1:G1048576 J1:J1048576 M1:M1048576 P1:P1048576"/>
      <selection pane="bottomLeft" activeCell="Z42" sqref="A1:Z42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7.28515625" style="4" customWidth="1"/>
    <col min="5" max="5" width="10.140625" style="4" customWidth="1"/>
    <col min="6" max="6" width="11.28515625" style="4" customWidth="1"/>
    <col min="7" max="7" width="7.28515625" style="4" customWidth="1"/>
    <col min="8" max="8" width="10.5703125" style="4" customWidth="1"/>
    <col min="9" max="9" width="10.28515625" style="4" customWidth="1"/>
    <col min="10" max="10" width="7.28515625" style="4" customWidth="1"/>
    <col min="11" max="11" width="11.7109375" style="4" customWidth="1"/>
    <col min="12" max="12" width="10.5703125" style="38" customWidth="1"/>
    <col min="13" max="13" width="7.28515625" style="38" customWidth="1"/>
    <col min="14" max="14" width="13.5703125" style="4" customWidth="1"/>
    <col min="15" max="15" width="10.85546875" style="4" customWidth="1"/>
    <col min="16" max="16" width="7.28515625" style="4" customWidth="1"/>
    <col min="17" max="17" width="11.42578125" style="4" customWidth="1"/>
    <col min="18" max="18" width="10.85546875" style="4" customWidth="1"/>
    <col min="19" max="20" width="9.140625" style="4" customWidth="1"/>
    <col min="21" max="22" width="11" style="4" customWidth="1"/>
    <col min="23" max="23" width="9.5703125" style="4" customWidth="1"/>
    <col min="24" max="24" width="10.85546875" style="4" customWidth="1"/>
    <col min="25" max="26" width="9.5703125" style="4" customWidth="1"/>
    <col min="27" max="27" width="6.28515625" style="38" customWidth="1"/>
    <col min="28" max="16384" width="9.140625" style="4"/>
  </cols>
  <sheetData>
    <row r="1" spans="1:27" ht="60" customHeight="1">
      <c r="A1" s="76" t="s">
        <v>115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1"/>
      <c r="Y1" s="71"/>
      <c r="Z1" s="71"/>
    </row>
    <row r="2" spans="1:27" ht="15.75" customHeight="1">
      <c r="A2" s="72" t="s">
        <v>22</v>
      </c>
      <c r="B2" s="81" t="s">
        <v>21</v>
      </c>
      <c r="C2" s="73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</row>
    <row r="3" spans="1:27" ht="15.75">
      <c r="A3" s="72"/>
      <c r="B3" s="81"/>
      <c r="C3" s="72" t="s">
        <v>17</v>
      </c>
      <c r="D3" s="72"/>
      <c r="E3" s="72"/>
      <c r="F3" s="72" t="s">
        <v>16</v>
      </c>
      <c r="G3" s="72"/>
      <c r="H3" s="72"/>
      <c r="I3" s="72" t="s">
        <v>18</v>
      </c>
      <c r="J3" s="72"/>
      <c r="K3" s="72"/>
      <c r="L3" s="72" t="s">
        <v>76</v>
      </c>
      <c r="M3" s="72"/>
      <c r="N3" s="72"/>
      <c r="O3" s="72" t="s">
        <v>77</v>
      </c>
      <c r="P3" s="72"/>
      <c r="Q3" s="72"/>
      <c r="R3" s="73" t="s">
        <v>78</v>
      </c>
      <c r="S3" s="74"/>
      <c r="T3" s="75"/>
      <c r="U3" s="72" t="s">
        <v>79</v>
      </c>
      <c r="V3" s="72"/>
      <c r="W3" s="72"/>
      <c r="X3" s="72" t="s">
        <v>162</v>
      </c>
      <c r="Y3" s="72"/>
      <c r="Z3" s="72"/>
    </row>
    <row r="4" spans="1:27" ht="15.75">
      <c r="A4" s="72"/>
      <c r="B4" s="8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65" t="s">
        <v>19</v>
      </c>
      <c r="P4" s="65" t="s">
        <v>23</v>
      </c>
      <c r="Q4" s="65" t="s">
        <v>20</v>
      </c>
      <c r="R4" s="68" t="s">
        <v>19</v>
      </c>
      <c r="S4" s="68" t="s">
        <v>23</v>
      </c>
      <c r="T4" s="68" t="s">
        <v>20</v>
      </c>
      <c r="U4" s="49" t="s">
        <v>19</v>
      </c>
      <c r="V4" s="49" t="s">
        <v>23</v>
      </c>
      <c r="W4" s="49" t="s">
        <v>20</v>
      </c>
      <c r="X4" s="68" t="s">
        <v>19</v>
      </c>
      <c r="Y4" s="68" t="s">
        <v>23</v>
      </c>
      <c r="Z4" s="68" t="s">
        <v>20</v>
      </c>
    </row>
    <row r="5" spans="1:27" ht="113.25" customHeight="1">
      <c r="A5" s="78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v>506.98115000000001</v>
      </c>
      <c r="P5" s="40">
        <f t="shared" ref="P5" si="1">SUM(P6:P27)</f>
        <v>0</v>
      </c>
      <c r="Q5" s="40">
        <f>SUM(Q6:Q29)</f>
        <v>716.1</v>
      </c>
      <c r="R5" s="2">
        <v>177.9</v>
      </c>
      <c r="S5" s="2">
        <f>SUM(S6:S12)</f>
        <v>0</v>
      </c>
      <c r="T5" s="2">
        <v>710.2</v>
      </c>
      <c r="U5" s="2">
        <v>740.2</v>
      </c>
      <c r="V5" s="2"/>
      <c r="W5" s="2">
        <v>710.2</v>
      </c>
      <c r="X5" s="2">
        <v>740.2</v>
      </c>
      <c r="Y5" s="2"/>
      <c r="Z5" s="2">
        <v>710.2</v>
      </c>
      <c r="AA5" s="38" t="s">
        <v>25</v>
      </c>
    </row>
    <row r="6" spans="1:27" ht="49.5" customHeight="1">
      <c r="A6" s="79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  <c r="X6" s="3"/>
      <c r="Y6" s="3"/>
      <c r="Z6" s="3"/>
    </row>
    <row r="7" spans="1:27" ht="48.75" customHeight="1">
      <c r="A7" s="79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"/>
      <c r="Y7" s="3"/>
      <c r="Z7" s="3"/>
      <c r="AA7" s="38" t="s">
        <v>81</v>
      </c>
    </row>
    <row r="8" spans="1:27" ht="48.75" customHeight="1">
      <c r="A8" s="79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  <c r="X8" s="3"/>
      <c r="Y8" s="3"/>
      <c r="Z8" s="3"/>
    </row>
    <row r="9" spans="1:27" ht="48.75" customHeight="1">
      <c r="A9" s="79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  <c r="X9" s="3"/>
      <c r="Y9" s="3"/>
      <c r="Z9" s="3"/>
    </row>
    <row r="10" spans="1:27" ht="52.5" customHeight="1">
      <c r="A10" s="79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"/>
      <c r="Y10" s="3"/>
      <c r="Z10" s="3"/>
      <c r="AA10" s="38" t="s">
        <v>82</v>
      </c>
    </row>
    <row r="11" spans="1:27" ht="48.75" customHeight="1">
      <c r="A11" s="79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  <c r="X11" s="3"/>
      <c r="Y11" s="3"/>
      <c r="Z11" s="3"/>
    </row>
    <row r="12" spans="1:27" ht="33" customHeight="1">
      <c r="A12" s="79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  <c r="X12" s="3"/>
      <c r="Y12" s="3"/>
      <c r="Z12" s="3"/>
    </row>
    <row r="13" spans="1:27" ht="51" customHeight="1">
      <c r="A13" s="79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7" ht="97.5" customHeight="1">
      <c r="A14" s="79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7" ht="67.5" customHeight="1">
      <c r="A15" s="79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7" ht="65.25" customHeight="1">
      <c r="A16" s="79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ht="65.25" customHeight="1">
      <c r="A17" s="79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48" customHeight="1">
      <c r="A18" s="79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49.5" customHeight="1">
      <c r="A19" s="80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66" customHeight="1">
      <c r="A23" s="47"/>
      <c r="B23" s="16" t="s">
        <v>140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54" customHeight="1">
      <c r="A24" s="47"/>
      <c r="B24" s="16" t="s">
        <v>142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47.25" customHeight="1">
      <c r="A25" s="47"/>
      <c r="B25" s="16" t="s">
        <v>143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47.25" customHeight="1">
      <c r="A26" s="47"/>
      <c r="B26" s="16" t="s">
        <v>151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33.75" customHeight="1">
      <c r="A27" s="47"/>
      <c r="B27" s="16" t="s">
        <v>152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65.25" customHeight="1">
      <c r="A28" s="47"/>
      <c r="B28" s="16" t="s">
        <v>176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158.55584999999999</v>
      </c>
      <c r="P28" s="3"/>
      <c r="Q28" s="3">
        <v>318.06</v>
      </c>
      <c r="R28" s="66"/>
      <c r="S28" s="3"/>
      <c r="T28" s="3"/>
      <c r="U28" s="3"/>
      <c r="V28" s="3"/>
      <c r="W28" s="3"/>
      <c r="X28" s="3"/>
      <c r="Y28" s="3"/>
      <c r="Z28" s="3"/>
    </row>
    <row r="29" spans="1:27" ht="83.25" customHeight="1">
      <c r="A29" s="56"/>
      <c r="B29" s="16" t="s">
        <v>177</v>
      </c>
      <c r="C29" s="3"/>
      <c r="D29" s="3"/>
      <c r="E29" s="3"/>
      <c r="F29" s="39"/>
      <c r="G29" s="3"/>
      <c r="H29" s="39"/>
      <c r="I29" s="39"/>
      <c r="J29" s="39"/>
      <c r="K29" s="39"/>
      <c r="L29" s="39"/>
      <c r="M29" s="3"/>
      <c r="N29" s="39"/>
      <c r="O29" s="3">
        <v>198.42529999999999</v>
      </c>
      <c r="P29" s="3"/>
      <c r="Q29" s="3">
        <v>398.04</v>
      </c>
      <c r="R29" s="3"/>
      <c r="S29" s="3"/>
      <c r="T29" s="3"/>
      <c r="U29" s="3"/>
      <c r="V29" s="3"/>
      <c r="W29" s="3"/>
      <c r="X29" s="3"/>
      <c r="Y29" s="3"/>
      <c r="Z29" s="3"/>
    </row>
    <row r="30" spans="1:27" ht="66.75" customHeight="1">
      <c r="A30" s="64"/>
      <c r="B30" s="16" t="s">
        <v>186</v>
      </c>
      <c r="C30" s="3"/>
      <c r="D30" s="3"/>
      <c r="E30" s="3"/>
      <c r="F30" s="39"/>
      <c r="G30" s="3"/>
      <c r="H30" s="39"/>
      <c r="I30" s="39"/>
      <c r="J30" s="39"/>
      <c r="K30" s="39"/>
      <c r="L30" s="39"/>
      <c r="M30" s="3"/>
      <c r="N30" s="39"/>
      <c r="O30" s="3"/>
      <c r="P30" s="3"/>
      <c r="Q30" s="3"/>
      <c r="R30" s="3">
        <v>65.254999999999995</v>
      </c>
      <c r="S30" s="3"/>
      <c r="T30" s="3">
        <v>313.32299999999998</v>
      </c>
      <c r="U30" s="3"/>
      <c r="V30" s="3"/>
      <c r="W30" s="3"/>
      <c r="X30" s="3"/>
      <c r="Y30" s="3"/>
      <c r="Z30" s="3"/>
    </row>
    <row r="31" spans="1:27" ht="65.25" customHeight="1">
      <c r="A31" s="64"/>
      <c r="B31" s="16" t="s">
        <v>187</v>
      </c>
      <c r="C31" s="3"/>
      <c r="D31" s="3"/>
      <c r="E31" s="3"/>
      <c r="F31" s="39"/>
      <c r="G31" s="3"/>
      <c r="H31" s="39"/>
      <c r="I31" s="39"/>
      <c r="J31" s="39"/>
      <c r="K31" s="39"/>
      <c r="L31" s="39"/>
      <c r="M31" s="3"/>
      <c r="N31" s="39"/>
      <c r="O31" s="3"/>
      <c r="P31" s="3"/>
      <c r="Q31" s="3"/>
      <c r="R31" s="3">
        <v>82.656999999999996</v>
      </c>
      <c r="S31" s="3"/>
      <c r="T31" s="3">
        <v>396.87700000000001</v>
      </c>
      <c r="U31" s="3"/>
      <c r="V31" s="3"/>
      <c r="W31" s="3"/>
      <c r="X31" s="3"/>
      <c r="Y31" s="3"/>
      <c r="Z31" s="3"/>
    </row>
    <row r="32" spans="1:27" ht="111" customHeight="1">
      <c r="A32" s="78" t="s">
        <v>8</v>
      </c>
      <c r="B32" s="15" t="s">
        <v>9</v>
      </c>
      <c r="C32" s="2">
        <f t="shared" ref="C32:H32" si="2">SUM(C33:C36)</f>
        <v>1010.2</v>
      </c>
      <c r="D32" s="2">
        <f t="shared" si="2"/>
        <v>45.2</v>
      </c>
      <c r="E32" s="2">
        <f t="shared" si="2"/>
        <v>0</v>
      </c>
      <c r="F32" s="2">
        <v>1086.1379999999999</v>
      </c>
      <c r="G32" s="2">
        <f t="shared" si="2"/>
        <v>68.8</v>
      </c>
      <c r="H32" s="2">
        <f t="shared" si="2"/>
        <v>0</v>
      </c>
      <c r="I32" s="2">
        <f>SUM(I33:I37)</f>
        <v>2388.9168300000001</v>
      </c>
      <c r="J32" s="2">
        <f t="shared" ref="J32:W32" si="3">SUM(J33:J37)</f>
        <v>75.400000000000006</v>
      </c>
      <c r="K32" s="2">
        <f t="shared" si="3"/>
        <v>0</v>
      </c>
      <c r="L32" s="2">
        <f>SUM(L33:L37)</f>
        <v>1396.4</v>
      </c>
      <c r="M32" s="2">
        <f t="shared" si="3"/>
        <v>82.9</v>
      </c>
      <c r="N32" s="2">
        <f t="shared" si="3"/>
        <v>0</v>
      </c>
      <c r="O32" s="2">
        <v>1479.7</v>
      </c>
      <c r="P32" s="2">
        <f t="shared" si="3"/>
        <v>91.2</v>
      </c>
      <c r="Q32" s="2">
        <f t="shared" si="3"/>
        <v>0</v>
      </c>
      <c r="R32" s="2">
        <v>1975.5820000000001</v>
      </c>
      <c r="S32" s="2">
        <f t="shared" si="3"/>
        <v>100.3</v>
      </c>
      <c r="T32" s="2">
        <f t="shared" ref="T32" si="4">SUM(T33:T37)</f>
        <v>0</v>
      </c>
      <c r="U32" s="2">
        <v>917.8</v>
      </c>
      <c r="V32" s="2">
        <f t="shared" si="3"/>
        <v>104.6</v>
      </c>
      <c r="W32" s="2">
        <f t="shared" si="3"/>
        <v>0</v>
      </c>
      <c r="X32" s="2">
        <v>1014.1</v>
      </c>
      <c r="Y32" s="2">
        <f>Y33</f>
        <v>108.8</v>
      </c>
      <c r="Z32" s="2"/>
      <c r="AA32" s="38" t="s">
        <v>28</v>
      </c>
    </row>
    <row r="33" spans="1:27" ht="18" customHeight="1">
      <c r="A33" s="79"/>
      <c r="B33" s="16" t="s">
        <v>10</v>
      </c>
      <c r="C33" s="3">
        <v>300</v>
      </c>
      <c r="D33" s="3">
        <v>45.2</v>
      </c>
      <c r="E33" s="3">
        <v>0</v>
      </c>
      <c r="F33" s="3">
        <v>600</v>
      </c>
      <c r="G33" s="3">
        <v>68.8</v>
      </c>
      <c r="H33" s="3">
        <v>0</v>
      </c>
      <c r="I33" s="3">
        <f>534.65+258.1-75.4</f>
        <v>717.35</v>
      </c>
      <c r="J33" s="3">
        <v>75.400000000000006</v>
      </c>
      <c r="K33" s="3">
        <v>0</v>
      </c>
      <c r="L33" s="3">
        <v>946.4</v>
      </c>
      <c r="M33" s="3">
        <v>82.9</v>
      </c>
      <c r="N33" s="3">
        <v>0</v>
      </c>
      <c r="O33" s="3">
        <v>385.2</v>
      </c>
      <c r="P33" s="3">
        <v>91.2</v>
      </c>
      <c r="Q33" s="3">
        <v>0</v>
      </c>
      <c r="R33" s="3">
        <v>500</v>
      </c>
      <c r="S33" s="3">
        <v>100.3</v>
      </c>
      <c r="T33" s="3">
        <v>0</v>
      </c>
      <c r="U33" s="3">
        <v>600</v>
      </c>
      <c r="V33" s="3">
        <v>104.6</v>
      </c>
      <c r="W33" s="3">
        <v>0</v>
      </c>
      <c r="X33" s="3">
        <v>600</v>
      </c>
      <c r="Y33" s="3">
        <v>108.8</v>
      </c>
      <c r="Z33" s="3"/>
    </row>
    <row r="34" spans="1:27" ht="49.5" customHeight="1">
      <c r="A34" s="79"/>
      <c r="B34" s="17" t="s">
        <v>30</v>
      </c>
      <c r="C34" s="3">
        <v>100</v>
      </c>
      <c r="D34" s="3">
        <v>0</v>
      </c>
      <c r="E34" s="3">
        <v>0</v>
      </c>
      <c r="F34" s="3">
        <v>50</v>
      </c>
      <c r="G34" s="3">
        <v>0</v>
      </c>
      <c r="H34" s="3">
        <v>0</v>
      </c>
      <c r="I34" s="3">
        <v>100</v>
      </c>
      <c r="J34" s="3">
        <v>0</v>
      </c>
      <c r="K34" s="3">
        <v>0</v>
      </c>
      <c r="L34" s="3">
        <v>100</v>
      </c>
      <c r="M34" s="3">
        <v>0</v>
      </c>
      <c r="N34" s="3">
        <v>0</v>
      </c>
      <c r="O34" s="3"/>
      <c r="P34" s="3"/>
      <c r="Q34" s="3">
        <v>0</v>
      </c>
      <c r="R34" s="3">
        <v>50</v>
      </c>
      <c r="S34" s="3">
        <v>0</v>
      </c>
      <c r="T34" s="3">
        <v>0</v>
      </c>
      <c r="U34" s="3">
        <v>50</v>
      </c>
      <c r="V34" s="3"/>
      <c r="W34" s="3">
        <v>0</v>
      </c>
      <c r="X34" s="3">
        <v>50</v>
      </c>
      <c r="Y34" s="3"/>
      <c r="Z34" s="3"/>
    </row>
    <row r="35" spans="1:27" ht="50.25" customHeight="1">
      <c r="A35" s="79"/>
      <c r="B35" s="17" t="s">
        <v>31</v>
      </c>
      <c r="C35" s="3">
        <f>687.6-260.4</f>
        <v>427.20000000000005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f>150+751.54683</f>
        <v>901.54683</v>
      </c>
      <c r="J35" s="3">
        <v>0</v>
      </c>
      <c r="K35" s="3">
        <v>0</v>
      </c>
      <c r="L35" s="3">
        <v>200</v>
      </c>
      <c r="M35" s="3">
        <v>0</v>
      </c>
      <c r="N35" s="3">
        <v>0</v>
      </c>
      <c r="O35" s="3">
        <v>400</v>
      </c>
      <c r="P35" s="3"/>
      <c r="Q35" s="3">
        <v>0</v>
      </c>
      <c r="R35" s="3">
        <v>100</v>
      </c>
      <c r="S35" s="3">
        <v>0</v>
      </c>
      <c r="T35" s="3">
        <v>0</v>
      </c>
      <c r="U35" s="3">
        <v>100</v>
      </c>
      <c r="V35" s="3"/>
      <c r="W35" s="3">
        <v>0</v>
      </c>
      <c r="X35" s="3">
        <v>100</v>
      </c>
      <c r="Y35" s="3"/>
      <c r="Z35" s="3"/>
    </row>
    <row r="36" spans="1:27" ht="48" customHeight="1">
      <c r="A36" s="79"/>
      <c r="B36" s="17" t="s">
        <v>32</v>
      </c>
      <c r="C36" s="3">
        <v>183</v>
      </c>
      <c r="D36" s="3">
        <v>0</v>
      </c>
      <c r="E36" s="3">
        <v>0</v>
      </c>
      <c r="F36" s="3">
        <f>50+145.76</f>
        <v>195.76</v>
      </c>
      <c r="G36" s="3">
        <v>0</v>
      </c>
      <c r="H36" s="3">
        <v>0</v>
      </c>
      <c r="I36" s="3">
        <v>150</v>
      </c>
      <c r="J36" s="3">
        <v>0</v>
      </c>
      <c r="K36" s="3">
        <v>0</v>
      </c>
      <c r="L36" s="3">
        <v>150</v>
      </c>
      <c r="M36" s="3">
        <v>0</v>
      </c>
      <c r="N36" s="3">
        <v>0</v>
      </c>
      <c r="O36" s="3">
        <v>100</v>
      </c>
      <c r="P36" s="3"/>
      <c r="Q36" s="3">
        <v>0</v>
      </c>
      <c r="R36" s="3">
        <v>100</v>
      </c>
      <c r="S36" s="3">
        <v>0</v>
      </c>
      <c r="T36" s="3">
        <v>0</v>
      </c>
      <c r="U36" s="3">
        <v>100</v>
      </c>
      <c r="V36" s="3"/>
      <c r="W36" s="3">
        <v>0</v>
      </c>
      <c r="X36" s="3">
        <v>100</v>
      </c>
      <c r="Y36" s="3"/>
      <c r="Z36" s="3"/>
    </row>
    <row r="37" spans="1:27" ht="36.75" customHeight="1">
      <c r="A37" s="80"/>
      <c r="B37" s="17" t="s">
        <v>94</v>
      </c>
      <c r="C37" s="3"/>
      <c r="D37" s="3"/>
      <c r="E37" s="3"/>
      <c r="F37" s="3"/>
      <c r="G37" s="3"/>
      <c r="H37" s="3"/>
      <c r="I37" s="3">
        <v>520.02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7" ht="127.5" customHeight="1">
      <c r="A38" s="50" t="s">
        <v>11</v>
      </c>
      <c r="B38" s="15" t="s">
        <v>12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/>
      <c r="J38" s="2">
        <v>0</v>
      </c>
      <c r="K38" s="2">
        <v>0</v>
      </c>
      <c r="L38" s="2"/>
      <c r="M38" s="2">
        <v>0</v>
      </c>
      <c r="N38" s="2">
        <v>0</v>
      </c>
      <c r="O38" s="2"/>
      <c r="P38" s="2"/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38" t="s">
        <v>26</v>
      </c>
    </row>
    <row r="39" spans="1:27" ht="80.25" customHeight="1">
      <c r="A39" s="78" t="s">
        <v>13</v>
      </c>
      <c r="B39" s="15" t="s">
        <v>14</v>
      </c>
      <c r="C39" s="2">
        <v>0</v>
      </c>
      <c r="D39" s="2">
        <v>0</v>
      </c>
      <c r="E39" s="2">
        <v>0</v>
      </c>
      <c r="F39" s="40">
        <f>F40+F41</f>
        <v>266.28899999999999</v>
      </c>
      <c r="G39" s="2">
        <f t="shared" ref="G39:H39" si="5">G40+G41</f>
        <v>0</v>
      </c>
      <c r="H39" s="40">
        <f t="shared" si="5"/>
        <v>155.91399999999999</v>
      </c>
      <c r="I39" s="2"/>
      <c r="J39" s="2">
        <v>0</v>
      </c>
      <c r="K39" s="2">
        <v>0</v>
      </c>
      <c r="L39" s="2"/>
      <c r="M39" s="2">
        <v>0</v>
      </c>
      <c r="N39" s="2">
        <v>0</v>
      </c>
      <c r="O39" s="2">
        <v>0</v>
      </c>
      <c r="P39" s="2"/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38" t="s">
        <v>27</v>
      </c>
    </row>
    <row r="40" spans="1:27" ht="69.75" customHeight="1">
      <c r="A40" s="79"/>
      <c r="B40" s="15" t="s">
        <v>91</v>
      </c>
      <c r="C40" s="3"/>
      <c r="D40" s="3"/>
      <c r="E40" s="3"/>
      <c r="F40" s="39">
        <v>17.324000000000002</v>
      </c>
      <c r="G40" s="3"/>
      <c r="H40" s="39">
        <v>155.91399999999999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7" ht="69.75" customHeight="1">
      <c r="A41" s="80"/>
      <c r="B41" s="16" t="s">
        <v>121</v>
      </c>
      <c r="C41" s="3"/>
      <c r="D41" s="3"/>
      <c r="E41" s="3"/>
      <c r="F41" s="39">
        <v>248.965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7" ht="15.75">
      <c r="A42" s="50"/>
      <c r="B42" s="15" t="s">
        <v>15</v>
      </c>
      <c r="C42" s="2">
        <f t="shared" ref="C42:L42" si="6">C5+C32+C38+C39</f>
        <v>2141.6999999999998</v>
      </c>
      <c r="D42" s="2">
        <f t="shared" si="6"/>
        <v>45.2</v>
      </c>
      <c r="E42" s="2">
        <f t="shared" si="6"/>
        <v>2223.1</v>
      </c>
      <c r="F42" s="2">
        <f t="shared" si="6"/>
        <v>1771.827</v>
      </c>
      <c r="G42" s="2">
        <f t="shared" si="6"/>
        <v>68.8</v>
      </c>
      <c r="H42" s="2">
        <f t="shared" si="6"/>
        <v>1460.4069999999999</v>
      </c>
      <c r="I42" s="2">
        <f t="shared" si="6"/>
        <v>2506.2168300000003</v>
      </c>
      <c r="J42" s="2">
        <f t="shared" si="6"/>
        <v>75.400000000000006</v>
      </c>
      <c r="K42" s="2">
        <f t="shared" si="6"/>
        <v>1032.1500000000001</v>
      </c>
      <c r="L42" s="2">
        <f t="shared" si="6"/>
        <v>1851.163</v>
      </c>
      <c r="M42" s="2">
        <f t="shared" ref="M42:N42" si="7">M5+M32+M38+M39</f>
        <v>82.9</v>
      </c>
      <c r="N42" s="2">
        <f t="shared" si="7"/>
        <v>1546.876</v>
      </c>
      <c r="O42" s="2">
        <f>O5+O32+O38+O39</f>
        <v>1986.6811500000001</v>
      </c>
      <c r="P42" s="2">
        <f t="shared" ref="P42:Q42" si="8">P5+P32+P38+P39</f>
        <v>91.2</v>
      </c>
      <c r="Q42" s="2">
        <f t="shared" si="8"/>
        <v>716.1</v>
      </c>
      <c r="R42" s="2">
        <f t="shared" ref="R42:Z42" si="9">R5+R32+R38+R39</f>
        <v>2153.482</v>
      </c>
      <c r="S42" s="2">
        <f t="shared" si="9"/>
        <v>100.3</v>
      </c>
      <c r="T42" s="2">
        <f t="shared" si="9"/>
        <v>710.2</v>
      </c>
      <c r="U42" s="2">
        <f t="shared" si="9"/>
        <v>1658</v>
      </c>
      <c r="V42" s="2">
        <f t="shared" si="9"/>
        <v>104.6</v>
      </c>
      <c r="W42" s="2">
        <f t="shared" si="9"/>
        <v>710.2</v>
      </c>
      <c r="X42" s="2">
        <f t="shared" si="9"/>
        <v>1754.3000000000002</v>
      </c>
      <c r="Y42" s="2">
        <f t="shared" si="9"/>
        <v>108.8</v>
      </c>
      <c r="Z42" s="2">
        <f t="shared" si="9"/>
        <v>710.2</v>
      </c>
    </row>
  </sheetData>
  <mergeCells count="15">
    <mergeCell ref="X3:Z3"/>
    <mergeCell ref="C2:Z2"/>
    <mergeCell ref="A1:W1"/>
    <mergeCell ref="A39:A41"/>
    <mergeCell ref="I3:K3"/>
    <mergeCell ref="F3:H3"/>
    <mergeCell ref="C3:E3"/>
    <mergeCell ref="B2:B4"/>
    <mergeCell ref="A2:A4"/>
    <mergeCell ref="A32:A37"/>
    <mergeCell ref="L3:N3"/>
    <mergeCell ref="O3:Q3"/>
    <mergeCell ref="U3:W3"/>
    <mergeCell ref="A5:A19"/>
    <mergeCell ref="R3:T3"/>
  </mergeCells>
  <pageMargins left="0.39370078740157483" right="0.23622047244094491" top="0.54" bottom="0.65" header="0.62" footer="0.31496062992125984"/>
  <pageSetup paperSize="9" scale="5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8"/>
  <sheetViews>
    <sheetView zoomScale="85" zoomScaleNormal="85" workbookViewId="0">
      <pane ySplit="2160" activePane="bottomLeft"/>
      <selection activeCell="R4" sqref="R4"/>
      <selection pane="bottomLeft" activeCell="S68" sqref="A1:S68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42578125" style="4" customWidth="1"/>
    <col min="15" max="15" width="12.7109375" style="4" customWidth="1"/>
    <col min="16" max="16" width="10.7109375" style="4" customWidth="1"/>
    <col min="17" max="17" width="7.85546875" style="4" customWidth="1"/>
    <col min="18" max="18" width="10.7109375" style="4" customWidth="1"/>
    <col min="19" max="19" width="7.85546875" style="4" customWidth="1"/>
    <col min="20" max="20" width="6.140625" style="13" customWidth="1"/>
    <col min="21" max="21" width="5" style="14" customWidth="1"/>
    <col min="22" max="22" width="9.140625" style="4"/>
    <col min="23" max="23" width="9.140625" style="63"/>
    <col min="24" max="16384" width="9.140625" style="4"/>
  </cols>
  <sheetData>
    <row r="1" spans="1:23" ht="60" customHeight="1">
      <c r="A1" s="76" t="s">
        <v>114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1"/>
      <c r="S1" s="71"/>
    </row>
    <row r="2" spans="1:23" ht="15.75" customHeight="1">
      <c r="A2" s="72" t="s">
        <v>22</v>
      </c>
      <c r="B2" s="81" t="s">
        <v>21</v>
      </c>
      <c r="C2" s="72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23">
      <c r="A3" s="72"/>
      <c r="B3" s="81"/>
      <c r="C3" s="83" t="s">
        <v>17</v>
      </c>
      <c r="D3" s="83"/>
      <c r="E3" s="83"/>
      <c r="F3" s="83" t="s">
        <v>16</v>
      </c>
      <c r="G3" s="83"/>
      <c r="H3" s="83" t="s">
        <v>18</v>
      </c>
      <c r="I3" s="83"/>
      <c r="J3" s="83" t="s">
        <v>76</v>
      </c>
      <c r="K3" s="83"/>
      <c r="L3" s="83" t="s">
        <v>77</v>
      </c>
      <c r="M3" s="83"/>
      <c r="N3" s="83" t="s">
        <v>78</v>
      </c>
      <c r="O3" s="83"/>
      <c r="P3" s="83" t="s">
        <v>79</v>
      </c>
      <c r="Q3" s="83"/>
      <c r="R3" s="83" t="s">
        <v>162</v>
      </c>
      <c r="S3" s="83"/>
    </row>
    <row r="4" spans="1:23">
      <c r="A4" s="72"/>
      <c r="B4" s="8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5" t="s">
        <v>19</v>
      </c>
      <c r="M4" s="65" t="s">
        <v>20</v>
      </c>
      <c r="N4" s="68" t="s">
        <v>19</v>
      </c>
      <c r="O4" s="68" t="s">
        <v>20</v>
      </c>
      <c r="P4" s="68" t="s">
        <v>19</v>
      </c>
      <c r="Q4" s="68" t="s">
        <v>20</v>
      </c>
      <c r="R4" s="68" t="s">
        <v>19</v>
      </c>
      <c r="S4" s="68" t="s">
        <v>20</v>
      </c>
    </row>
    <row r="5" spans="1:23" ht="144" customHeight="1">
      <c r="A5" s="78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448.471+942.96423</f>
        <v>1391.43523</v>
      </c>
      <c r="M5" s="2">
        <f>SUM(M6:M6)</f>
        <v>0</v>
      </c>
      <c r="N5" s="2">
        <v>882</v>
      </c>
      <c r="O5" s="2">
        <f>SUM(O6:O6)</f>
        <v>0</v>
      </c>
      <c r="P5" s="2">
        <f>200+445</f>
        <v>645</v>
      </c>
      <c r="Q5" s="2">
        <f>SUM(Q6:Q6)</f>
        <v>0</v>
      </c>
      <c r="R5" s="2">
        <v>650</v>
      </c>
      <c r="S5" s="2"/>
      <c r="T5" s="21" t="s">
        <v>63</v>
      </c>
      <c r="U5" s="14">
        <v>351</v>
      </c>
      <c r="W5" s="63">
        <v>31.32</v>
      </c>
    </row>
    <row r="6" spans="1:23" ht="17.25" customHeight="1">
      <c r="A6" s="79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/>
      <c r="S6" s="3"/>
      <c r="T6" s="13" t="s">
        <v>41</v>
      </c>
    </row>
    <row r="7" spans="1:23" ht="48.75" customHeight="1">
      <c r="A7" s="80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f>448.471+942.96423</f>
        <v>1391.43523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/>
      <c r="S7" s="3"/>
      <c r="T7" s="13" t="s">
        <v>41</v>
      </c>
    </row>
    <row r="8" spans="1:23" ht="96" customHeight="1">
      <c r="A8" s="82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2"/>
      <c r="S8" s="2"/>
      <c r="T8" s="13" t="s">
        <v>42</v>
      </c>
      <c r="U8" s="14">
        <v>352</v>
      </c>
    </row>
    <row r="9" spans="1:23" ht="33.75" customHeight="1">
      <c r="A9" s="82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  <c r="R9" s="3"/>
      <c r="S9" s="3"/>
    </row>
    <row r="10" spans="1:23" ht="18.75" customHeight="1">
      <c r="A10" s="82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  <c r="R10" s="3"/>
      <c r="S10" s="3"/>
    </row>
    <row r="11" spans="1:23" ht="111.75" customHeight="1">
      <c r="A11" s="78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/>
      <c r="S11" s="2"/>
      <c r="T11" s="13" t="s">
        <v>41</v>
      </c>
      <c r="U11" s="14">
        <v>353</v>
      </c>
    </row>
    <row r="12" spans="1:23" ht="18" customHeight="1">
      <c r="A12" s="79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/>
      <c r="S12" s="3"/>
    </row>
    <row r="13" spans="1:23" ht="82.5" customHeight="1">
      <c r="A13" s="80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/>
      <c r="S13" s="3"/>
    </row>
    <row r="14" spans="1:23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U14" s="14">
        <v>7088</v>
      </c>
    </row>
    <row r="15" spans="1:23" ht="66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3" ht="128.25" customHeight="1">
      <c r="A16" s="78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v>1700.2</v>
      </c>
      <c r="M16" s="2">
        <f t="shared" ref="M16:Q16" si="6">M17+M18+M19+M20</f>
        <v>17180.863689999998</v>
      </c>
      <c r="N16" s="2">
        <f t="shared" si="6"/>
        <v>904</v>
      </c>
      <c r="O16" s="2">
        <f t="shared" si="6"/>
        <v>22347</v>
      </c>
      <c r="P16" s="2">
        <f t="shared" si="6"/>
        <v>0</v>
      </c>
      <c r="Q16" s="2">
        <f t="shared" si="6"/>
        <v>0</v>
      </c>
      <c r="R16" s="2"/>
      <c r="S16" s="2"/>
      <c r="T16" s="13" t="s">
        <v>41</v>
      </c>
      <c r="U16" s="22" t="s">
        <v>89</v>
      </c>
      <c r="V16" s="23"/>
      <c r="W16" s="63">
        <v>14</v>
      </c>
    </row>
    <row r="17" spans="1:22" ht="231" customHeight="1">
      <c r="A17" s="80"/>
      <c r="B17" s="16" t="s">
        <v>181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>
        <v>0</v>
      </c>
      <c r="M17" s="3">
        <v>0</v>
      </c>
      <c r="N17" s="3">
        <v>829</v>
      </c>
      <c r="O17" s="3">
        <v>22347</v>
      </c>
      <c r="P17" s="3"/>
      <c r="Q17" s="3"/>
      <c r="R17" s="3"/>
      <c r="S17" s="3"/>
      <c r="U17" s="22"/>
      <c r="V17" s="23"/>
    </row>
    <row r="18" spans="1:22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144</v>
      </c>
      <c r="L18" s="3">
        <v>531.80654000000004</v>
      </c>
      <c r="M18" s="3"/>
      <c r="N18" s="3"/>
      <c r="O18" s="3"/>
      <c r="P18" s="3"/>
      <c r="Q18" s="3"/>
      <c r="R18" s="3"/>
      <c r="S18" s="3"/>
      <c r="U18" s="22"/>
      <c r="V18" s="23"/>
    </row>
    <row r="19" spans="1:22" ht="238.15" customHeight="1">
      <c r="A19" s="47"/>
      <c r="B19" s="16" t="s">
        <v>182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454.92567000000003</v>
      </c>
      <c r="M19" s="3">
        <v>17180.863689999998</v>
      </c>
      <c r="N19" s="3"/>
      <c r="O19" s="3"/>
      <c r="P19" s="3"/>
      <c r="Q19" s="3"/>
      <c r="R19" s="3"/>
      <c r="S19" s="3"/>
      <c r="U19" s="22"/>
      <c r="V19" s="23"/>
    </row>
    <row r="20" spans="1:22" ht="64.150000000000006" customHeight="1">
      <c r="A20" s="47"/>
      <c r="B20" s="16" t="s">
        <v>183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144</v>
      </c>
      <c r="L20" s="3">
        <v>713.44785999999999</v>
      </c>
      <c r="M20" s="3"/>
      <c r="N20" s="3">
        <v>75</v>
      </c>
      <c r="O20" s="3"/>
      <c r="P20" s="3"/>
      <c r="Q20" s="3"/>
      <c r="R20" s="3"/>
      <c r="S20" s="3"/>
      <c r="U20" s="22"/>
      <c r="V20" s="23"/>
    </row>
    <row r="21" spans="1:22" ht="113.25" customHeight="1">
      <c r="A21" s="78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1678.40427</v>
      </c>
      <c r="M21" s="2">
        <f t="shared" ref="M21" si="9">SUM(M22:M23)</f>
        <v>0</v>
      </c>
      <c r="N21" s="2">
        <v>1452</v>
      </c>
      <c r="O21" s="2">
        <f t="shared" ref="O21" si="10">SUM(O22:O23)</f>
        <v>0</v>
      </c>
      <c r="P21" s="2">
        <v>1600</v>
      </c>
      <c r="Q21" s="2">
        <f t="shared" ref="Q21" si="11">SUM(Q22:Q23)</f>
        <v>0</v>
      </c>
      <c r="R21" s="2">
        <v>1600</v>
      </c>
      <c r="S21" s="2"/>
      <c r="T21" s="13" t="s">
        <v>54</v>
      </c>
      <c r="U21" s="14">
        <v>601</v>
      </c>
    </row>
    <row r="22" spans="1:22" ht="114" customHeight="1">
      <c r="A22" s="79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/>
      <c r="S22" s="3"/>
      <c r="U22" s="14">
        <v>7088</v>
      </c>
    </row>
    <row r="23" spans="1:22" ht="32.25" customHeight="1">
      <c r="A23" s="79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  <c r="R23" s="3"/>
      <c r="S23" s="3"/>
    </row>
    <row r="24" spans="1:22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U24" s="14">
        <v>7088</v>
      </c>
    </row>
    <row r="25" spans="1:22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22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22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22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166.816</v>
      </c>
      <c r="M28" s="2">
        <v>0</v>
      </c>
      <c r="N28" s="2">
        <v>105</v>
      </c>
      <c r="O28" s="2">
        <v>0</v>
      </c>
      <c r="P28" s="2">
        <v>75</v>
      </c>
      <c r="Q28" s="2">
        <v>0</v>
      </c>
      <c r="R28" s="2">
        <v>75</v>
      </c>
      <c r="S28" s="2">
        <v>0</v>
      </c>
      <c r="T28" s="13" t="s">
        <v>54</v>
      </c>
      <c r="U28" s="14">
        <v>602</v>
      </c>
    </row>
    <row r="29" spans="1:22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61">
        <v>199.67</v>
      </c>
      <c r="M29" s="2">
        <v>0</v>
      </c>
      <c r="N29" s="2">
        <v>220</v>
      </c>
      <c r="O29" s="2">
        <v>0</v>
      </c>
      <c r="P29" s="2">
        <v>200</v>
      </c>
      <c r="Q29" s="2">
        <v>0</v>
      </c>
      <c r="R29" s="2">
        <v>200</v>
      </c>
      <c r="S29" s="2">
        <v>0</v>
      </c>
      <c r="T29" s="13" t="s">
        <v>54</v>
      </c>
      <c r="U29" s="14">
        <v>604</v>
      </c>
    </row>
    <row r="30" spans="1:22" ht="96" customHeight="1">
      <c r="A30" s="78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f>1120.07435+66.31584</f>
        <v>1186.3901900000001</v>
      </c>
      <c r="M30" s="2">
        <f>SUM(M31:M43)</f>
        <v>1326.8890000000001</v>
      </c>
      <c r="N30" s="2">
        <v>834.66099999999994</v>
      </c>
      <c r="O30" s="2">
        <v>0</v>
      </c>
      <c r="P30" s="2">
        <v>980</v>
      </c>
      <c r="Q30" s="2">
        <v>0</v>
      </c>
      <c r="R30" s="2">
        <v>980</v>
      </c>
      <c r="S30" s="2">
        <v>0</v>
      </c>
      <c r="T30" s="13" t="s">
        <v>54</v>
      </c>
      <c r="U30" s="14">
        <v>605</v>
      </c>
    </row>
    <row r="31" spans="1:22" ht="51" customHeight="1">
      <c r="A31" s="80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22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13" t="s">
        <v>54</v>
      </c>
      <c r="U32" s="14">
        <v>7088</v>
      </c>
    </row>
    <row r="33" spans="1:23" ht="65.25" customHeight="1">
      <c r="A33" s="48"/>
      <c r="B33" s="16" t="s">
        <v>134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  <c r="R33" s="3"/>
      <c r="S33" s="3"/>
    </row>
    <row r="34" spans="1:23" ht="65.25" customHeight="1">
      <c r="A34" s="48"/>
      <c r="B34" s="16" t="s">
        <v>138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  <c r="R34" s="3"/>
      <c r="S34" s="3"/>
    </row>
    <row r="35" spans="1:23" ht="65.25" customHeight="1">
      <c r="A35" s="48"/>
      <c r="B35" s="16" t="s">
        <v>139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  <c r="R35" s="3"/>
      <c r="S35" s="3"/>
    </row>
    <row r="36" spans="1:23" ht="65.25" customHeight="1">
      <c r="A36" s="48"/>
      <c r="B36" s="16" t="s">
        <v>135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  <c r="R36" s="3"/>
      <c r="S36" s="3"/>
    </row>
    <row r="37" spans="1:23" ht="65.25" customHeight="1">
      <c r="A37" s="48"/>
      <c r="B37" s="16" t="s">
        <v>149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  <c r="R37" s="3"/>
      <c r="S37" s="3"/>
    </row>
    <row r="38" spans="1:23" ht="65.25" customHeight="1">
      <c r="A38" s="48"/>
      <c r="B38" s="16" t="s">
        <v>154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14.27824</v>
      </c>
      <c r="M38" s="39">
        <v>285.71300000000002</v>
      </c>
      <c r="N38" s="3"/>
      <c r="O38" s="3"/>
      <c r="P38" s="3"/>
      <c r="Q38" s="3"/>
      <c r="R38" s="3"/>
      <c r="S38" s="3"/>
    </row>
    <row r="39" spans="1:23" ht="65.25" customHeight="1">
      <c r="A39" s="48"/>
      <c r="B39" s="16" t="s">
        <v>155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14.27824</v>
      </c>
      <c r="M39" s="39">
        <v>285.71300000000002</v>
      </c>
      <c r="N39" s="3"/>
      <c r="O39" s="3"/>
      <c r="P39" s="3"/>
      <c r="Q39" s="3"/>
      <c r="R39" s="3"/>
      <c r="S39" s="3"/>
    </row>
    <row r="40" spans="1:23" ht="65.25" customHeight="1">
      <c r="A40" s="48"/>
      <c r="B40" s="16" t="s">
        <v>156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14.27824</v>
      </c>
      <c r="M40" s="39">
        <v>285.71300000000002</v>
      </c>
      <c r="N40" s="3"/>
      <c r="O40" s="3"/>
      <c r="P40" s="3"/>
      <c r="Q40" s="3"/>
      <c r="R40" s="3"/>
      <c r="S40" s="3"/>
    </row>
    <row r="41" spans="1:23" ht="50.25" customHeight="1">
      <c r="A41" s="48"/>
      <c r="B41" s="16" t="s">
        <v>153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14.27824</v>
      </c>
      <c r="M41" s="39">
        <v>285.71300000000002</v>
      </c>
      <c r="N41" s="3"/>
      <c r="O41" s="3"/>
      <c r="P41" s="3"/>
      <c r="Q41" s="3"/>
      <c r="R41" s="3"/>
      <c r="S41" s="3"/>
    </row>
    <row r="42" spans="1:23" ht="51" customHeight="1">
      <c r="A42" s="48"/>
      <c r="B42" s="16" t="s">
        <v>157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  <c r="R42" s="3"/>
      <c r="S42" s="3"/>
    </row>
    <row r="43" spans="1:23" ht="50.25" customHeight="1">
      <c r="A43" s="48"/>
      <c r="B43" s="16" t="s">
        <v>158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  <c r="R43" s="3"/>
      <c r="S43" s="3"/>
    </row>
    <row r="44" spans="1:23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2"/>
      <c r="S44" s="2"/>
      <c r="T44" s="13" t="s">
        <v>54</v>
      </c>
      <c r="U44" s="14">
        <v>606</v>
      </c>
    </row>
    <row r="45" spans="1:23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457.88200000000001</v>
      </c>
      <c r="M45" s="2">
        <v>0</v>
      </c>
      <c r="N45" s="2">
        <v>300</v>
      </c>
      <c r="O45" s="2">
        <v>0</v>
      </c>
      <c r="P45" s="2">
        <v>300</v>
      </c>
      <c r="Q45" s="2">
        <v>0</v>
      </c>
      <c r="R45" s="2">
        <v>300</v>
      </c>
      <c r="S45" s="2">
        <v>0</v>
      </c>
      <c r="T45" s="13" t="s">
        <v>54</v>
      </c>
      <c r="U45" s="14">
        <v>603</v>
      </c>
    </row>
    <row r="46" spans="1:23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/>
      <c r="S46" s="2"/>
      <c r="T46" s="13" t="s">
        <v>41</v>
      </c>
      <c r="U46" s="14">
        <v>354</v>
      </c>
    </row>
    <row r="47" spans="1:23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333.23200000000003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/>
      <c r="T47" s="13" t="s">
        <v>42</v>
      </c>
      <c r="U47" s="14">
        <v>9601</v>
      </c>
      <c r="W47" s="63">
        <v>31</v>
      </c>
    </row>
    <row r="48" spans="1:23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324.34580999999997</v>
      </c>
      <c r="M48" s="2"/>
      <c r="N48" s="2">
        <f>N49</f>
        <v>411</v>
      </c>
      <c r="O48" s="2"/>
      <c r="P48" s="2">
        <v>320</v>
      </c>
      <c r="Q48" s="2"/>
      <c r="R48" s="2">
        <v>320</v>
      </c>
      <c r="S48" s="2"/>
      <c r="T48" s="13" t="s">
        <v>42</v>
      </c>
      <c r="U48" s="14">
        <v>350</v>
      </c>
      <c r="W48" s="63">
        <v>31</v>
      </c>
    </row>
    <row r="49" spans="1:21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>
        <v>324.34580999999997</v>
      </c>
      <c r="M49" s="3"/>
      <c r="N49" s="3">
        <v>411</v>
      </c>
      <c r="O49" s="3"/>
      <c r="P49" s="3"/>
      <c r="Q49" s="3"/>
      <c r="R49" s="3"/>
      <c r="S49" s="3"/>
    </row>
    <row r="50" spans="1:21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21" ht="115.5" customHeight="1">
      <c r="A51" s="78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 t="shared" ref="J51:P51" si="12">J52+J53</f>
        <v>109.1</v>
      </c>
      <c r="K51" s="2">
        <f t="shared" si="12"/>
        <v>181.4</v>
      </c>
      <c r="L51" s="2">
        <f t="shared" si="12"/>
        <v>161.00280000000001</v>
      </c>
      <c r="M51" s="2">
        <f t="shared" si="12"/>
        <v>282.91667999999999</v>
      </c>
      <c r="N51" s="2">
        <f t="shared" si="12"/>
        <v>300</v>
      </c>
      <c r="O51" s="2">
        <f t="shared" si="12"/>
        <v>560.1</v>
      </c>
      <c r="P51" s="2">
        <f t="shared" si="12"/>
        <v>0</v>
      </c>
      <c r="Q51" s="2"/>
      <c r="R51" s="2"/>
      <c r="S51" s="2"/>
      <c r="T51" s="13" t="s">
        <v>54</v>
      </c>
      <c r="U51" s="14" t="s">
        <v>122</v>
      </c>
    </row>
    <row r="52" spans="1:21" ht="33" customHeight="1">
      <c r="A52" s="80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120.00935</v>
      </c>
      <c r="M52" s="3">
        <v>282.91667999999999</v>
      </c>
      <c r="N52" s="3">
        <v>250</v>
      </c>
      <c r="O52" s="3">
        <v>560.1</v>
      </c>
      <c r="P52" s="3"/>
      <c r="Q52" s="2"/>
      <c r="R52" s="2"/>
      <c r="S52" s="2"/>
    </row>
    <row r="53" spans="1:21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40.993450000000003</v>
      </c>
      <c r="M53" s="3"/>
      <c r="N53" s="3">
        <v>50</v>
      </c>
      <c r="O53" s="3"/>
      <c r="P53" s="3"/>
      <c r="Q53" s="2"/>
      <c r="R53" s="2"/>
      <c r="S53" s="2"/>
    </row>
    <row r="54" spans="1:21" ht="161.25" customHeight="1">
      <c r="A54" s="57" t="s">
        <v>178</v>
      </c>
      <c r="B54" s="26" t="s">
        <v>184</v>
      </c>
      <c r="C54" s="2"/>
      <c r="D54" s="2"/>
      <c r="E54" s="2"/>
      <c r="F54" s="2"/>
      <c r="G54" s="2"/>
      <c r="H54" s="3"/>
      <c r="I54" s="3"/>
      <c r="J54" s="3"/>
      <c r="K54" s="3"/>
      <c r="L54" s="2">
        <f>L55</f>
        <v>56.15</v>
      </c>
      <c r="M54" s="2">
        <f>M55</f>
        <v>1064</v>
      </c>
      <c r="N54" s="2">
        <f t="shared" ref="N54:O54" si="13">N55</f>
        <v>0</v>
      </c>
      <c r="O54" s="2">
        <f t="shared" si="13"/>
        <v>0</v>
      </c>
      <c r="P54" s="3"/>
      <c r="Q54" s="2"/>
      <c r="R54" s="2"/>
      <c r="S54" s="2"/>
    </row>
    <row r="55" spans="1:21" ht="66" customHeight="1">
      <c r="A55" s="60"/>
      <c r="B55" s="27" t="s">
        <v>179</v>
      </c>
      <c r="C55" s="3"/>
      <c r="D55" s="3"/>
      <c r="E55" s="3"/>
      <c r="F55" s="3"/>
      <c r="G55" s="3"/>
      <c r="H55" s="3"/>
      <c r="I55" s="3"/>
      <c r="J55" s="3"/>
      <c r="K55" s="3"/>
      <c r="L55" s="55">
        <v>56.15</v>
      </c>
      <c r="M55" s="3">
        <v>1064</v>
      </c>
      <c r="N55" s="3"/>
      <c r="O55" s="3"/>
      <c r="P55" s="3"/>
      <c r="Q55" s="3"/>
      <c r="R55" s="3"/>
      <c r="S55" s="3"/>
    </row>
    <row r="56" spans="1:21" ht="128.25" customHeight="1">
      <c r="A56" s="67" t="s">
        <v>188</v>
      </c>
      <c r="B56" s="26" t="s">
        <v>189</v>
      </c>
      <c r="C56" s="3"/>
      <c r="D56" s="3"/>
      <c r="E56" s="3"/>
      <c r="F56" s="3"/>
      <c r="G56" s="3"/>
      <c r="H56" s="3"/>
      <c r="I56" s="3"/>
      <c r="J56" s="3"/>
      <c r="K56" s="3"/>
      <c r="L56" s="55"/>
      <c r="M56" s="3"/>
      <c r="N56" s="2">
        <f>SUM(N57:N67)</f>
        <v>84.499999999999986</v>
      </c>
      <c r="O56" s="2">
        <f t="shared" ref="O56:Q56" si="14">SUM(O57:O67)</f>
        <v>0</v>
      </c>
      <c r="P56" s="2">
        <f t="shared" si="14"/>
        <v>0</v>
      </c>
      <c r="Q56" s="2">
        <f t="shared" si="14"/>
        <v>0</v>
      </c>
      <c r="R56" s="2"/>
      <c r="S56" s="2"/>
    </row>
    <row r="57" spans="1:21" ht="33.75" customHeight="1">
      <c r="A57" s="67"/>
      <c r="B57" s="27" t="s">
        <v>190</v>
      </c>
      <c r="C57" s="3"/>
      <c r="D57" s="3"/>
      <c r="E57" s="3"/>
      <c r="F57" s="3"/>
      <c r="G57" s="3"/>
      <c r="H57" s="3"/>
      <c r="I57" s="3"/>
      <c r="J57" s="3"/>
      <c r="K57" s="3"/>
      <c r="L57" s="55"/>
      <c r="M57" s="3"/>
      <c r="N57" s="3">
        <v>5</v>
      </c>
      <c r="O57" s="3"/>
      <c r="P57" s="3"/>
      <c r="Q57" s="3"/>
      <c r="R57" s="3"/>
      <c r="S57" s="3"/>
    </row>
    <row r="58" spans="1:21" ht="33.75" customHeight="1">
      <c r="A58" s="60"/>
      <c r="B58" s="27" t="s">
        <v>191</v>
      </c>
      <c r="C58" s="3"/>
      <c r="D58" s="3"/>
      <c r="E58" s="3"/>
      <c r="F58" s="3"/>
      <c r="G58" s="3"/>
      <c r="H58" s="3"/>
      <c r="I58" s="3"/>
      <c r="J58" s="3"/>
      <c r="K58" s="3"/>
      <c r="L58" s="55"/>
      <c r="M58" s="3"/>
      <c r="N58" s="3">
        <v>15</v>
      </c>
      <c r="O58" s="3"/>
      <c r="P58" s="3"/>
      <c r="Q58" s="3"/>
      <c r="R58" s="3"/>
      <c r="S58" s="3"/>
    </row>
    <row r="59" spans="1:21" ht="48.75" customHeight="1">
      <c r="A59" s="60"/>
      <c r="B59" s="27" t="s">
        <v>192</v>
      </c>
      <c r="C59" s="3"/>
      <c r="D59" s="3"/>
      <c r="E59" s="3"/>
      <c r="F59" s="3"/>
      <c r="G59" s="3"/>
      <c r="H59" s="3"/>
      <c r="I59" s="3"/>
      <c r="J59" s="3"/>
      <c r="K59" s="3"/>
      <c r="L59" s="55"/>
      <c r="M59" s="3"/>
      <c r="N59" s="3">
        <v>23.7</v>
      </c>
      <c r="O59" s="3"/>
      <c r="P59" s="3"/>
      <c r="Q59" s="3"/>
      <c r="R59" s="3"/>
      <c r="S59" s="3"/>
    </row>
    <row r="60" spans="1:21" ht="48.75" customHeight="1">
      <c r="A60" s="60"/>
      <c r="B60" s="27" t="s">
        <v>193</v>
      </c>
      <c r="C60" s="3"/>
      <c r="D60" s="3"/>
      <c r="E60" s="3"/>
      <c r="F60" s="3"/>
      <c r="G60" s="3"/>
      <c r="H60" s="3"/>
      <c r="I60" s="3"/>
      <c r="J60" s="3"/>
      <c r="K60" s="3"/>
      <c r="L60" s="55"/>
      <c r="M60" s="3"/>
      <c r="N60" s="3">
        <v>5.0999999999999996</v>
      </c>
      <c r="O60" s="3"/>
      <c r="P60" s="3"/>
      <c r="Q60" s="3"/>
      <c r="R60" s="3"/>
      <c r="S60" s="3"/>
    </row>
    <row r="61" spans="1:21" ht="48.75" customHeight="1">
      <c r="A61" s="60"/>
      <c r="B61" s="27" t="s">
        <v>194</v>
      </c>
      <c r="C61" s="3"/>
      <c r="D61" s="3"/>
      <c r="E61" s="3"/>
      <c r="F61" s="3"/>
      <c r="G61" s="3"/>
      <c r="H61" s="3"/>
      <c r="I61" s="3"/>
      <c r="J61" s="3"/>
      <c r="K61" s="3"/>
      <c r="L61" s="55"/>
      <c r="M61" s="3"/>
      <c r="N61" s="3">
        <v>5.0999999999999996</v>
      </c>
      <c r="O61" s="3"/>
      <c r="P61" s="3"/>
      <c r="Q61" s="3"/>
      <c r="R61" s="3"/>
      <c r="S61" s="3"/>
    </row>
    <row r="62" spans="1:21" ht="48.75" customHeight="1">
      <c r="A62" s="60"/>
      <c r="B62" s="27" t="s">
        <v>195</v>
      </c>
      <c r="C62" s="3"/>
      <c r="D62" s="3"/>
      <c r="E62" s="3"/>
      <c r="F62" s="3"/>
      <c r="G62" s="3"/>
      <c r="H62" s="3"/>
      <c r="I62" s="3"/>
      <c r="J62" s="3"/>
      <c r="K62" s="3"/>
      <c r="L62" s="55"/>
      <c r="M62" s="3"/>
      <c r="N62" s="3">
        <v>5.0999999999999996</v>
      </c>
      <c r="O62" s="3"/>
      <c r="P62" s="3"/>
      <c r="Q62" s="3"/>
      <c r="R62" s="3"/>
      <c r="S62" s="3"/>
    </row>
    <row r="63" spans="1:21" ht="48.75" customHeight="1">
      <c r="A63" s="60"/>
      <c r="B63" s="27" t="s">
        <v>196</v>
      </c>
      <c r="C63" s="3"/>
      <c r="D63" s="3"/>
      <c r="E63" s="3"/>
      <c r="F63" s="3"/>
      <c r="G63" s="3"/>
      <c r="H63" s="3"/>
      <c r="I63" s="3"/>
      <c r="J63" s="3"/>
      <c r="K63" s="3"/>
      <c r="L63" s="55"/>
      <c r="M63" s="3"/>
      <c r="N63" s="3">
        <v>5.0999999999999996</v>
      </c>
      <c r="O63" s="3"/>
      <c r="P63" s="3"/>
      <c r="Q63" s="3"/>
      <c r="R63" s="3"/>
      <c r="S63" s="3"/>
    </row>
    <row r="64" spans="1:21" ht="48.75" customHeight="1">
      <c r="A64" s="60"/>
      <c r="B64" s="27" t="s">
        <v>197</v>
      </c>
      <c r="C64" s="3"/>
      <c r="D64" s="3"/>
      <c r="E64" s="3"/>
      <c r="F64" s="3"/>
      <c r="G64" s="3"/>
      <c r="H64" s="3"/>
      <c r="I64" s="3"/>
      <c r="J64" s="3"/>
      <c r="K64" s="3"/>
      <c r="L64" s="55"/>
      <c r="M64" s="3"/>
      <c r="N64" s="3">
        <v>5.0999999999999996</v>
      </c>
      <c r="O64" s="3"/>
      <c r="P64" s="3"/>
      <c r="Q64" s="3"/>
      <c r="R64" s="3"/>
      <c r="S64" s="3"/>
    </row>
    <row r="65" spans="1:19" ht="48.75" customHeight="1">
      <c r="A65" s="60"/>
      <c r="B65" s="27" t="s">
        <v>198</v>
      </c>
      <c r="C65" s="3"/>
      <c r="D65" s="3"/>
      <c r="E65" s="3"/>
      <c r="F65" s="3"/>
      <c r="G65" s="3"/>
      <c r="H65" s="3"/>
      <c r="I65" s="3"/>
      <c r="J65" s="3"/>
      <c r="K65" s="3"/>
      <c r="L65" s="55"/>
      <c r="M65" s="3"/>
      <c r="N65" s="3">
        <v>5.0999999999999996</v>
      </c>
      <c r="O65" s="3"/>
      <c r="P65" s="3"/>
      <c r="Q65" s="3"/>
      <c r="R65" s="3"/>
      <c r="S65" s="3"/>
    </row>
    <row r="66" spans="1:19" ht="48.75" customHeight="1">
      <c r="A66" s="60"/>
      <c r="B66" s="27" t="s">
        <v>199</v>
      </c>
      <c r="C66" s="3"/>
      <c r="D66" s="3"/>
      <c r="E66" s="3"/>
      <c r="F66" s="3"/>
      <c r="G66" s="3"/>
      <c r="H66" s="3"/>
      <c r="I66" s="3"/>
      <c r="J66" s="3"/>
      <c r="K66" s="3"/>
      <c r="L66" s="55"/>
      <c r="M66" s="3"/>
      <c r="N66" s="3">
        <v>5.0999999999999996</v>
      </c>
      <c r="O66" s="3"/>
      <c r="P66" s="3"/>
      <c r="Q66" s="3"/>
      <c r="R66" s="3"/>
      <c r="S66" s="3"/>
    </row>
    <row r="67" spans="1:19" ht="48.75" customHeight="1">
      <c r="A67" s="60"/>
      <c r="B67" s="27" t="s">
        <v>200</v>
      </c>
      <c r="C67" s="3"/>
      <c r="D67" s="3"/>
      <c r="E67" s="3"/>
      <c r="F67" s="3"/>
      <c r="G67" s="3"/>
      <c r="H67" s="3"/>
      <c r="I67" s="3"/>
      <c r="J67" s="3"/>
      <c r="K67" s="3"/>
      <c r="L67" s="55"/>
      <c r="M67" s="3"/>
      <c r="N67" s="3">
        <v>5.0999999999999996</v>
      </c>
      <c r="O67" s="3"/>
      <c r="P67" s="3"/>
      <c r="Q67" s="3"/>
      <c r="R67" s="3"/>
      <c r="S67" s="3"/>
    </row>
    <row r="68" spans="1:19">
      <c r="A68" s="50"/>
      <c r="B68" s="15" t="s">
        <v>15</v>
      </c>
      <c r="C68" s="2">
        <f>C5+C8+C11+C16+C21+C28+C29+C30+C44+C45+C46+C47+C48</f>
        <v>8507</v>
      </c>
      <c r="D68" s="2">
        <f>D5+D8+D11+D16+D21+D28+D29+D30+D44+D45+D46+D47+D48</f>
        <v>0</v>
      </c>
      <c r="E68" s="2">
        <f>E5+E8+E11+E16+E21+E28+E29+E30+E44+E45+E46+E47+E48</f>
        <v>15407.5</v>
      </c>
      <c r="F68" s="2">
        <f>F5+F8+F11+F16+F21+F28+F29+F30+F44+F45+F46+F47+F48</f>
        <v>5896.5000000000009</v>
      </c>
      <c r="G68" s="2">
        <f>G5+G8+G11+G16+G21+G28+G29+G30+G44+G45+G46+G47+G48</f>
        <v>25975.9</v>
      </c>
      <c r="H68" s="2">
        <f>H5+H8+H11+H16+H21+H28+H29+H30+H44+H45+H46+H47+H48+H51</f>
        <v>7514.6999999999989</v>
      </c>
      <c r="I68" s="2">
        <f>I5+I8+I11+I16+I21+I28+I29+I30+I44+I45+I46+I47+I48+I51</f>
        <v>33230.81</v>
      </c>
      <c r="J68" s="2">
        <f>J5+J8+J11+J16+J21+J28+J29+J30+J44+J45+J46+J47+J48+J51</f>
        <v>6896.6900000000005</v>
      </c>
      <c r="K68" s="2">
        <f>K5+K8+K11+K16+K21+K28+K29+K30+K44+K45+K46+K47+K48+K51</f>
        <v>34570.160000000003</v>
      </c>
      <c r="L68" s="2">
        <f>L5+L8+L11+L16+L21+L28+L29+L30+L44+L45+L46+L47+L48+L51+L54</f>
        <v>7655.528299999999</v>
      </c>
      <c r="M68" s="2">
        <f>M5+M8+M11+M16+M21+M28+M29+M30+M44+M45+M46+M47+M48+M51+M54</f>
        <v>19854.669369999996</v>
      </c>
      <c r="N68" s="2">
        <f>N5+N8+N11+N16+N21+N28+N29+N30+N44+N45+N46+N47+N48+N51+N54+N56</f>
        <v>5493.1610000000001</v>
      </c>
      <c r="O68" s="2">
        <f t="shared" ref="O68:S68" si="15">O5+O8+O11+O16+O21+O28+O29+O30+O44+O45+O46+O47+O48+O51+O54+O56</f>
        <v>22907.1</v>
      </c>
      <c r="P68" s="2">
        <f t="shared" si="15"/>
        <v>4120</v>
      </c>
      <c r="Q68" s="2">
        <f t="shared" si="15"/>
        <v>0</v>
      </c>
      <c r="R68" s="2">
        <f t="shared" si="15"/>
        <v>4125</v>
      </c>
      <c r="S68" s="2">
        <f t="shared" si="15"/>
        <v>0</v>
      </c>
    </row>
  </sheetData>
  <mergeCells count="19">
    <mergeCell ref="H3:I3"/>
    <mergeCell ref="C2:S2"/>
    <mergeCell ref="R3:S3"/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  <mergeCell ref="B2:B4"/>
    <mergeCell ref="C3:E3"/>
    <mergeCell ref="F3:G3"/>
  </mergeCells>
  <pageMargins left="0.27559055118110237" right="0.15748031496062992" top="0.39370078740157483" bottom="0.39370078740157483" header="0.19685039370078741" footer="0.15748031496062992"/>
  <pageSetup paperSize="9" scale="6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5"/>
  <sheetViews>
    <sheetView zoomScale="85" zoomScaleNormal="85" workbookViewId="0">
      <selection activeCell="T15" sqref="A1:T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20" width="7.85546875" style="4" customWidth="1"/>
    <col min="21" max="21" width="6" style="13" customWidth="1"/>
    <col min="22" max="22" width="9.140625" style="29"/>
    <col min="23" max="16384" width="9.140625" style="4"/>
  </cols>
  <sheetData>
    <row r="1" spans="1:22" ht="60" customHeight="1">
      <c r="A1" s="76" t="s">
        <v>113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1"/>
      <c r="T1" s="71"/>
    </row>
    <row r="2" spans="1:22" ht="15.75" customHeight="1">
      <c r="A2" s="72" t="s">
        <v>22</v>
      </c>
      <c r="B2" s="81" t="s">
        <v>21</v>
      </c>
      <c r="C2" s="72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3" spans="1:22" ht="15.75">
      <c r="A3" s="72"/>
      <c r="B3" s="81"/>
      <c r="C3" s="72" t="s">
        <v>17</v>
      </c>
      <c r="D3" s="72"/>
      <c r="E3" s="72"/>
      <c r="F3" s="72" t="s">
        <v>16</v>
      </c>
      <c r="G3" s="72"/>
      <c r="H3" s="72" t="s">
        <v>18</v>
      </c>
      <c r="I3" s="72"/>
      <c r="J3" s="72" t="s">
        <v>76</v>
      </c>
      <c r="K3" s="72"/>
      <c r="L3" s="72"/>
      <c r="M3" s="72" t="s">
        <v>77</v>
      </c>
      <c r="N3" s="72"/>
      <c r="O3" s="72" t="s">
        <v>78</v>
      </c>
      <c r="P3" s="72"/>
      <c r="Q3" s="72" t="s">
        <v>79</v>
      </c>
      <c r="R3" s="72"/>
      <c r="S3" s="72" t="s">
        <v>162</v>
      </c>
      <c r="T3" s="72"/>
    </row>
    <row r="4" spans="1:22" ht="15.75">
      <c r="A4" s="72"/>
      <c r="B4" s="8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150</v>
      </c>
      <c r="M4" s="65" t="s">
        <v>19</v>
      </c>
      <c r="N4" s="65" t="s">
        <v>20</v>
      </c>
      <c r="O4" s="49" t="s">
        <v>19</v>
      </c>
      <c r="P4" s="49" t="s">
        <v>20</v>
      </c>
      <c r="Q4" s="49" t="s">
        <v>19</v>
      </c>
      <c r="R4" s="49" t="s">
        <v>20</v>
      </c>
      <c r="S4" s="68" t="s">
        <v>19</v>
      </c>
      <c r="T4" s="68" t="s">
        <v>20</v>
      </c>
    </row>
    <row r="5" spans="1:22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37.561970000000002</v>
      </c>
      <c r="N5" s="2">
        <f>N6</f>
        <v>3718.6</v>
      </c>
      <c r="O5" s="2">
        <f>O6</f>
        <v>160</v>
      </c>
      <c r="P5" s="2">
        <v>0</v>
      </c>
      <c r="Q5" s="2">
        <v>0</v>
      </c>
      <c r="R5" s="2">
        <v>0</v>
      </c>
      <c r="S5" s="2"/>
      <c r="T5" s="2"/>
      <c r="U5" s="13" t="s">
        <v>42</v>
      </c>
      <c r="V5" s="29" t="s">
        <v>65</v>
      </c>
    </row>
    <row r="6" spans="1:22" ht="82.5" customHeight="1">
      <c r="A6" s="50"/>
      <c r="B6" s="16" t="s">
        <v>147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37.561970000000002</v>
      </c>
      <c r="N6" s="3">
        <v>3718.6</v>
      </c>
      <c r="O6" s="3">
        <v>160</v>
      </c>
      <c r="P6" s="2"/>
      <c r="Q6" s="2"/>
      <c r="R6" s="2"/>
      <c r="S6" s="2"/>
      <c r="T6" s="2"/>
    </row>
    <row r="7" spans="1:22" ht="95.25" customHeight="1">
      <c r="A7" s="82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2"/>
      <c r="T7" s="2"/>
      <c r="U7" s="13" t="s">
        <v>67</v>
      </c>
      <c r="V7" s="29" t="s">
        <v>68</v>
      </c>
    </row>
    <row r="8" spans="1:22" ht="97.5" customHeight="1">
      <c r="A8" s="82"/>
      <c r="B8" s="16" t="s">
        <v>146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/>
      <c r="T8" s="3"/>
    </row>
    <row r="9" spans="1:22" ht="66" customHeight="1">
      <c r="A9" s="46"/>
      <c r="B9" s="27" t="s">
        <v>148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/>
      <c r="T9" s="3"/>
    </row>
    <row r="10" spans="1:22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2"/>
      <c r="T10" s="2"/>
      <c r="U10" s="13" t="s">
        <v>41</v>
      </c>
      <c r="V10" s="29" t="s">
        <v>70</v>
      </c>
    </row>
    <row r="11" spans="1:22" ht="142.5" customHeight="1">
      <c r="A11" s="41"/>
      <c r="B11" s="42" t="s">
        <v>137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  <c r="S11" s="3"/>
      <c r="T11" s="3"/>
    </row>
    <row r="12" spans="1:22" ht="54" customHeight="1">
      <c r="A12" s="41"/>
      <c r="B12" s="42" t="s">
        <v>141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2" ht="178.5" customHeight="1">
      <c r="A13" s="78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</v>
      </c>
      <c r="N13" s="2">
        <f t="shared" si="5"/>
        <v>4392.6689999999999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2"/>
      <c r="T13" s="2"/>
      <c r="U13" s="13" t="s">
        <v>67</v>
      </c>
      <c r="V13" s="29" t="s">
        <v>72</v>
      </c>
    </row>
    <row r="14" spans="1:22" ht="114" customHeight="1">
      <c r="A14" s="80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330.6</v>
      </c>
      <c r="N14" s="3">
        <v>4392.6689999999999</v>
      </c>
      <c r="O14" s="3"/>
      <c r="P14" s="3">
        <v>0</v>
      </c>
      <c r="Q14" s="3">
        <v>0</v>
      </c>
      <c r="R14" s="3">
        <v>0</v>
      </c>
      <c r="S14" s="3"/>
      <c r="T14" s="3"/>
    </row>
    <row r="15" spans="1:22" ht="15.75">
      <c r="A15" s="50"/>
      <c r="B15" s="15" t="s">
        <v>15</v>
      </c>
      <c r="C15" s="2">
        <f t="shared" ref="C15:T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368.16197</v>
      </c>
      <c r="N15" s="2">
        <f t="shared" si="6"/>
        <v>8111.2690000000002</v>
      </c>
      <c r="O15" s="2">
        <f t="shared" si="6"/>
        <v>160</v>
      </c>
      <c r="P15" s="2">
        <f t="shared" si="6"/>
        <v>0</v>
      </c>
      <c r="Q15" s="2">
        <f t="shared" si="6"/>
        <v>0</v>
      </c>
      <c r="R15" s="2">
        <f t="shared" si="6"/>
        <v>0</v>
      </c>
      <c r="S15" s="2">
        <f t="shared" si="6"/>
        <v>0</v>
      </c>
      <c r="T15" s="2">
        <f t="shared" si="6"/>
        <v>0</v>
      </c>
    </row>
  </sheetData>
  <mergeCells count="14">
    <mergeCell ref="S3:T3"/>
    <mergeCell ref="C2:T2"/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63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workbookViewId="0">
      <selection activeCell="S12" sqref="A1:S12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21" s="4" customFormat="1" ht="60" customHeight="1">
      <c r="A1" s="76" t="s">
        <v>112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1"/>
      <c r="S1" s="71"/>
      <c r="T1" s="13"/>
      <c r="U1" s="29"/>
    </row>
    <row r="2" spans="1:21" s="4" customFormat="1" ht="15.75" customHeight="1">
      <c r="A2" s="72" t="s">
        <v>22</v>
      </c>
      <c r="B2" s="81" t="s">
        <v>21</v>
      </c>
      <c r="C2" s="72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13"/>
      <c r="U2" s="29"/>
    </row>
    <row r="3" spans="1:21" s="4" customFormat="1" ht="15.75">
      <c r="A3" s="72"/>
      <c r="B3" s="81"/>
      <c r="C3" s="72" t="s">
        <v>17</v>
      </c>
      <c r="D3" s="72"/>
      <c r="E3" s="72"/>
      <c r="F3" s="72" t="s">
        <v>16</v>
      </c>
      <c r="G3" s="72"/>
      <c r="H3" s="72" t="s">
        <v>18</v>
      </c>
      <c r="I3" s="72"/>
      <c r="J3" s="72" t="s">
        <v>76</v>
      </c>
      <c r="K3" s="72"/>
      <c r="L3" s="72" t="s">
        <v>77</v>
      </c>
      <c r="M3" s="72"/>
      <c r="N3" s="72" t="s">
        <v>78</v>
      </c>
      <c r="O3" s="72"/>
      <c r="P3" s="72" t="s">
        <v>79</v>
      </c>
      <c r="Q3" s="72"/>
      <c r="R3" s="72" t="s">
        <v>162</v>
      </c>
      <c r="S3" s="72"/>
      <c r="T3" s="13"/>
      <c r="U3" s="29"/>
    </row>
    <row r="4" spans="1:21" s="4" customFormat="1" ht="15.75">
      <c r="A4" s="72"/>
      <c r="B4" s="81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2" t="s">
        <v>19</v>
      </c>
      <c r="M4" s="62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68" t="s">
        <v>19</v>
      </c>
      <c r="S4" s="68" t="s">
        <v>20</v>
      </c>
      <c r="T4" s="13"/>
      <c r="U4" s="29"/>
    </row>
    <row r="5" spans="1:21" s="4" customFormat="1" ht="82.5" customHeight="1">
      <c r="A5" s="78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78.15+12.269</f>
        <v>90.419000000000011</v>
      </c>
      <c r="M5" s="40">
        <v>245.411</v>
      </c>
      <c r="N5" s="2">
        <v>60</v>
      </c>
      <c r="O5" s="2">
        <v>0</v>
      </c>
      <c r="P5" s="2">
        <v>50</v>
      </c>
      <c r="Q5" s="2">
        <v>0</v>
      </c>
      <c r="R5" s="2">
        <v>50</v>
      </c>
      <c r="S5" s="2">
        <v>0</v>
      </c>
      <c r="T5" s="13" t="s">
        <v>110</v>
      </c>
      <c r="U5" s="29" t="s">
        <v>111</v>
      </c>
    </row>
    <row r="6" spans="1:21" s="4" customFormat="1" ht="65.25" customHeight="1">
      <c r="A6" s="79"/>
      <c r="B6" s="16" t="s">
        <v>132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3"/>
      <c r="S6" s="3"/>
      <c r="T6" s="13"/>
      <c r="U6" s="29"/>
    </row>
    <row r="7" spans="1:21" s="4" customFormat="1" ht="49.5" customHeight="1">
      <c r="A7" s="80"/>
      <c r="B7" s="16" t="s">
        <v>133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3"/>
      <c r="S7" s="3"/>
      <c r="T7" s="13"/>
      <c r="U7" s="29"/>
    </row>
    <row r="8" spans="1:21" s="4" customFormat="1" ht="49.5" customHeight="1">
      <c r="A8" s="48"/>
      <c r="B8" s="16" t="s">
        <v>136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3"/>
      <c r="S8" s="3"/>
      <c r="T8" s="13"/>
      <c r="U8" s="29"/>
    </row>
    <row r="9" spans="1:21" s="4" customFormat="1" ht="66.75" customHeight="1">
      <c r="A9" s="48"/>
      <c r="B9" s="16" t="s">
        <v>160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3"/>
      <c r="S9" s="3"/>
      <c r="T9" s="13"/>
      <c r="U9" s="29"/>
    </row>
    <row r="10" spans="1:21" s="53" customFormat="1" ht="49.5" customHeight="1">
      <c r="A10" s="48" t="s">
        <v>8</v>
      </c>
      <c r="B10" s="15" t="s">
        <v>145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26.8</v>
      </c>
      <c r="K10" s="2">
        <v>0</v>
      </c>
      <c r="L10" s="2">
        <v>28</v>
      </c>
      <c r="M10" s="2">
        <v>0</v>
      </c>
      <c r="N10" s="2">
        <v>100</v>
      </c>
      <c r="O10" s="2">
        <v>0</v>
      </c>
      <c r="P10" s="2">
        <v>100</v>
      </c>
      <c r="Q10" s="2">
        <v>0</v>
      </c>
      <c r="R10" s="2">
        <v>100</v>
      </c>
      <c r="S10" s="2">
        <v>0</v>
      </c>
      <c r="T10" s="51" t="s">
        <v>159</v>
      </c>
      <c r="U10" s="52"/>
    </row>
    <row r="11" spans="1:21" s="53" customFormat="1" ht="34.5" customHeight="1">
      <c r="A11" s="48"/>
      <c r="B11" s="16" t="s">
        <v>185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3"/>
      <c r="S11" s="3"/>
      <c r="T11" s="51"/>
      <c r="U11" s="52"/>
    </row>
    <row r="12" spans="1:21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S12" si="1">K5</f>
        <v>1282.1079999999999</v>
      </c>
      <c r="L12" s="2">
        <f>L5+L10</f>
        <v>118.41900000000001</v>
      </c>
      <c r="M12" s="2">
        <f t="shared" si="1"/>
        <v>245.411</v>
      </c>
      <c r="N12" s="2">
        <f t="shared" ref="N12:R12" si="2">N5+N10</f>
        <v>160</v>
      </c>
      <c r="O12" s="2">
        <f t="shared" si="2"/>
        <v>0</v>
      </c>
      <c r="P12" s="2">
        <f t="shared" si="2"/>
        <v>150</v>
      </c>
      <c r="Q12" s="2">
        <f t="shared" si="1"/>
        <v>0</v>
      </c>
      <c r="R12" s="2">
        <f t="shared" si="2"/>
        <v>150</v>
      </c>
      <c r="S12" s="2">
        <f t="shared" si="1"/>
        <v>0</v>
      </c>
      <c r="T12" s="13"/>
      <c r="U12" s="29"/>
    </row>
  </sheetData>
  <mergeCells count="13">
    <mergeCell ref="R3:S3"/>
    <mergeCell ref="C2:S2"/>
    <mergeCell ref="A5:A7"/>
    <mergeCell ref="P3:Q3"/>
    <mergeCell ref="A1:Q1"/>
    <mergeCell ref="A2:A4"/>
    <mergeCell ref="B2:B4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"/>
  <sheetViews>
    <sheetView workbookViewId="0">
      <pane ySplit="2475" topLeftCell="A13" activePane="bottomLeft"/>
      <selection pane="bottomLeft" activeCell="Q18" sqref="A1:Q1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140625" style="30"/>
    <col min="4" max="5" width="10.140625" style="30" bestFit="1" customWidth="1"/>
    <col min="6" max="17" width="7.5703125" style="30" customWidth="1"/>
    <col min="18" max="16384" width="9.140625" style="30"/>
  </cols>
  <sheetData>
    <row r="1" spans="1:17" s="4" customFormat="1" ht="60" customHeight="1">
      <c r="A1" s="76" t="s">
        <v>161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7" s="4" customFormat="1" ht="15.75" customHeight="1">
      <c r="A2" s="72" t="s">
        <v>22</v>
      </c>
      <c r="B2" s="81" t="s">
        <v>21</v>
      </c>
      <c r="C2" s="73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s="4" customFormat="1" ht="15.75" customHeight="1">
      <c r="A3" s="72"/>
      <c r="B3" s="81"/>
      <c r="C3" s="73" t="s">
        <v>77</v>
      </c>
      <c r="D3" s="74"/>
      <c r="E3" s="75"/>
      <c r="F3" s="73" t="s">
        <v>78</v>
      </c>
      <c r="G3" s="75"/>
      <c r="H3" s="73" t="s">
        <v>79</v>
      </c>
      <c r="I3" s="75"/>
      <c r="J3" s="73" t="s">
        <v>162</v>
      </c>
      <c r="K3" s="75"/>
      <c r="L3" s="72" t="s">
        <v>163</v>
      </c>
      <c r="M3" s="72"/>
      <c r="N3" s="72" t="s">
        <v>201</v>
      </c>
      <c r="O3" s="72"/>
      <c r="P3" s="72" t="s">
        <v>202</v>
      </c>
      <c r="Q3" s="72"/>
    </row>
    <row r="4" spans="1:17" s="4" customFormat="1" ht="15.75">
      <c r="A4" s="72"/>
      <c r="B4" s="81"/>
      <c r="C4" s="49" t="s">
        <v>19</v>
      </c>
      <c r="D4" s="49" t="s">
        <v>20</v>
      </c>
      <c r="E4" s="58" t="s">
        <v>150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  <c r="N4" s="68" t="s">
        <v>19</v>
      </c>
      <c r="O4" s="68" t="s">
        <v>20</v>
      </c>
      <c r="P4" s="68" t="s">
        <v>19</v>
      </c>
      <c r="Q4" s="68" t="s">
        <v>20</v>
      </c>
    </row>
    <row r="5" spans="1:17" s="4" customFormat="1" ht="33.75" customHeight="1">
      <c r="A5" s="78" t="s">
        <v>1</v>
      </c>
      <c r="B5" s="54" t="s">
        <v>164</v>
      </c>
      <c r="C5" s="2">
        <f>SUM(C6:C12)</f>
        <v>0</v>
      </c>
      <c r="D5" s="2">
        <f t="shared" ref="D5:M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ref="N5:Q5" si="1">SUM(N6:N12)</f>
        <v>0</v>
      </c>
      <c r="O5" s="2">
        <f t="shared" si="1"/>
        <v>0</v>
      </c>
      <c r="P5" s="2">
        <f t="shared" si="1"/>
        <v>0</v>
      </c>
      <c r="Q5" s="2">
        <f t="shared" si="1"/>
        <v>0</v>
      </c>
    </row>
    <row r="6" spans="1:17" s="4" customFormat="1" ht="50.25" customHeight="1">
      <c r="A6" s="79"/>
      <c r="B6" s="16" t="s">
        <v>174</v>
      </c>
      <c r="C6" s="3"/>
      <c r="D6" s="3"/>
      <c r="E6" s="3"/>
      <c r="F6" s="3"/>
      <c r="G6" s="3"/>
      <c r="H6" s="3"/>
      <c r="I6" s="3"/>
      <c r="J6" s="39"/>
      <c r="K6" s="39"/>
      <c r="L6" s="3"/>
      <c r="M6" s="3"/>
      <c r="N6" s="3"/>
      <c r="O6" s="3"/>
      <c r="P6" s="3"/>
      <c r="Q6" s="3"/>
    </row>
    <row r="7" spans="1:17" s="4" customFormat="1" ht="49.5" customHeight="1">
      <c r="A7" s="79"/>
      <c r="B7" s="16" t="s">
        <v>165</v>
      </c>
      <c r="C7" s="3"/>
      <c r="D7" s="3"/>
      <c r="E7" s="3"/>
      <c r="F7" s="3"/>
      <c r="G7" s="3"/>
      <c r="H7" s="3"/>
      <c r="I7" s="3"/>
      <c r="J7" s="39"/>
      <c r="K7" s="39"/>
      <c r="L7" s="3"/>
      <c r="M7" s="3"/>
      <c r="N7" s="3"/>
      <c r="O7" s="3"/>
      <c r="P7" s="3"/>
      <c r="Q7" s="3"/>
    </row>
    <row r="8" spans="1:17" s="4" customFormat="1" ht="49.5" customHeight="1">
      <c r="A8" s="79"/>
      <c r="B8" s="16" t="s">
        <v>166</v>
      </c>
      <c r="C8" s="3"/>
      <c r="D8" s="3"/>
      <c r="E8" s="3"/>
      <c r="F8" s="3"/>
      <c r="G8" s="3"/>
      <c r="H8" s="3"/>
      <c r="I8" s="3"/>
      <c r="J8" s="39"/>
      <c r="K8" s="3"/>
      <c r="L8" s="3"/>
      <c r="M8" s="3"/>
      <c r="N8" s="3"/>
      <c r="O8" s="3"/>
      <c r="P8" s="3"/>
      <c r="Q8" s="3"/>
    </row>
    <row r="9" spans="1:17" s="4" customFormat="1" ht="34.5" customHeight="1">
      <c r="A9" s="79"/>
      <c r="B9" s="16" t="s">
        <v>168</v>
      </c>
      <c r="C9" s="3"/>
      <c r="D9" s="3"/>
      <c r="E9" s="3"/>
      <c r="F9" s="3"/>
      <c r="G9" s="3"/>
      <c r="H9" s="3"/>
      <c r="I9" s="3"/>
      <c r="J9" s="39"/>
      <c r="K9" s="3"/>
      <c r="L9" s="3"/>
      <c r="M9" s="3"/>
      <c r="N9" s="3"/>
      <c r="O9" s="3"/>
      <c r="P9" s="3"/>
      <c r="Q9" s="3"/>
    </row>
    <row r="10" spans="1:17" s="4" customFormat="1" ht="35.25" customHeight="1">
      <c r="A10" s="79"/>
      <c r="B10" s="16" t="s">
        <v>169</v>
      </c>
      <c r="C10" s="3"/>
      <c r="D10" s="3"/>
      <c r="E10" s="3"/>
      <c r="F10" s="3"/>
      <c r="G10" s="3"/>
      <c r="H10" s="3"/>
      <c r="I10" s="3"/>
      <c r="J10" s="39"/>
      <c r="K10" s="3"/>
      <c r="L10" s="3"/>
      <c r="M10" s="3"/>
      <c r="N10" s="3"/>
      <c r="O10" s="3"/>
      <c r="P10" s="3"/>
      <c r="Q10" s="3"/>
    </row>
    <row r="11" spans="1:17" s="4" customFormat="1" ht="35.25" customHeight="1">
      <c r="A11" s="79"/>
      <c r="B11" s="16" t="s">
        <v>170</v>
      </c>
      <c r="C11" s="3"/>
      <c r="D11" s="3"/>
      <c r="E11" s="3"/>
      <c r="F11" s="3"/>
      <c r="G11" s="3"/>
      <c r="H11" s="3"/>
      <c r="I11" s="3"/>
      <c r="J11" s="39"/>
      <c r="K11" s="3"/>
      <c r="L11" s="3"/>
      <c r="M11" s="3"/>
      <c r="N11" s="3"/>
      <c r="O11" s="3"/>
      <c r="P11" s="3"/>
      <c r="Q11" s="3"/>
    </row>
    <row r="12" spans="1:17" s="4" customFormat="1" ht="35.25" customHeight="1">
      <c r="A12" s="79"/>
      <c r="B12" s="16" t="s">
        <v>171</v>
      </c>
      <c r="C12" s="3"/>
      <c r="D12" s="3"/>
      <c r="E12" s="3"/>
      <c r="F12" s="3"/>
      <c r="G12" s="3"/>
      <c r="H12" s="3"/>
      <c r="I12" s="3"/>
      <c r="J12" s="39"/>
      <c r="K12" s="3"/>
      <c r="L12" s="3"/>
      <c r="M12" s="3"/>
      <c r="N12" s="3"/>
      <c r="O12" s="3"/>
      <c r="P12" s="3"/>
      <c r="Q12" s="3"/>
    </row>
    <row r="13" spans="1:17" s="53" customFormat="1" ht="36" customHeight="1">
      <c r="A13" s="79" t="s">
        <v>8</v>
      </c>
      <c r="B13" s="15" t="s">
        <v>167</v>
      </c>
      <c r="C13" s="2">
        <f>SUM(C14:C17)</f>
        <v>154.63900000000001</v>
      </c>
      <c r="D13" s="2">
        <f t="shared" ref="D13:M13" si="2">SUM(D14:D17)</f>
        <v>3835</v>
      </c>
      <c r="E13" s="2">
        <f t="shared" si="2"/>
        <v>1165</v>
      </c>
      <c r="F13" s="2">
        <f t="shared" si="2"/>
        <v>0</v>
      </c>
      <c r="G13" s="2">
        <f t="shared" si="2"/>
        <v>0</v>
      </c>
      <c r="H13" s="2">
        <f t="shared" si="2"/>
        <v>0</v>
      </c>
      <c r="I13" s="2">
        <f t="shared" si="2"/>
        <v>0</v>
      </c>
      <c r="J13" s="2">
        <f t="shared" si="2"/>
        <v>0</v>
      </c>
      <c r="K13" s="2">
        <f t="shared" si="2"/>
        <v>0</v>
      </c>
      <c r="L13" s="2">
        <f t="shared" si="2"/>
        <v>0</v>
      </c>
      <c r="M13" s="2">
        <f t="shared" si="2"/>
        <v>0</v>
      </c>
      <c r="N13" s="2">
        <f t="shared" ref="N13:Q13" si="3">SUM(N14:N17)</f>
        <v>0</v>
      </c>
      <c r="O13" s="2">
        <f t="shared" si="3"/>
        <v>0</v>
      </c>
      <c r="P13" s="2">
        <f t="shared" si="3"/>
        <v>0</v>
      </c>
      <c r="Q13" s="2">
        <f t="shared" si="3"/>
        <v>0</v>
      </c>
    </row>
    <row r="14" spans="1:17" s="53" customFormat="1" ht="49.5" customHeight="1">
      <c r="A14" s="79"/>
      <c r="B14" s="16" t="s">
        <v>175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s="53" customFormat="1" ht="33.75" customHeight="1">
      <c r="A15" s="79"/>
      <c r="B15" s="16" t="s">
        <v>172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s="53" customFormat="1" ht="66.75" customHeight="1">
      <c r="A16" s="79"/>
      <c r="B16" s="16" t="s">
        <v>180</v>
      </c>
      <c r="C16" s="3">
        <v>154.63900000000001</v>
      </c>
      <c r="D16" s="3">
        <v>3835</v>
      </c>
      <c r="E16" s="3">
        <v>1165</v>
      </c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53" customFormat="1" ht="49.5" customHeight="1">
      <c r="A17" s="79"/>
      <c r="B17" s="16" t="s">
        <v>173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5.75">
      <c r="A18" s="50"/>
      <c r="B18" s="15" t="s">
        <v>15</v>
      </c>
      <c r="C18" s="2">
        <f>C5+C13</f>
        <v>154.63900000000001</v>
      </c>
      <c r="D18" s="2">
        <f t="shared" ref="D18:M18" si="4">D5+D13</f>
        <v>3835</v>
      </c>
      <c r="E18" s="2">
        <f t="shared" si="4"/>
        <v>1165</v>
      </c>
      <c r="F18" s="2">
        <f t="shared" si="4"/>
        <v>0</v>
      </c>
      <c r="G18" s="2">
        <f t="shared" si="4"/>
        <v>0</v>
      </c>
      <c r="H18" s="2">
        <f t="shared" si="4"/>
        <v>0</v>
      </c>
      <c r="I18" s="2">
        <f t="shared" si="4"/>
        <v>0</v>
      </c>
      <c r="J18" s="2">
        <f t="shared" si="4"/>
        <v>0</v>
      </c>
      <c r="K18" s="2">
        <f t="shared" si="4"/>
        <v>0</v>
      </c>
      <c r="L18" s="2">
        <f t="shared" si="4"/>
        <v>0</v>
      </c>
      <c r="M18" s="2">
        <f t="shared" si="4"/>
        <v>0</v>
      </c>
      <c r="N18" s="2">
        <f t="shared" ref="N18:Q18" si="5">N5+N13</f>
        <v>0</v>
      </c>
      <c r="O18" s="2">
        <f t="shared" si="5"/>
        <v>0</v>
      </c>
      <c r="P18" s="2">
        <f t="shared" si="5"/>
        <v>0</v>
      </c>
      <c r="Q18" s="2">
        <f t="shared" si="5"/>
        <v>0</v>
      </c>
    </row>
  </sheetData>
  <mergeCells count="13">
    <mergeCell ref="A1:M1"/>
    <mergeCell ref="A2:A4"/>
    <mergeCell ref="B2:B4"/>
    <mergeCell ref="F3:G3"/>
    <mergeCell ref="H3:I3"/>
    <mergeCell ref="J3:K3"/>
    <mergeCell ref="L3:M3"/>
    <mergeCell ref="C3:E3"/>
    <mergeCell ref="N3:O3"/>
    <mergeCell ref="P3:Q3"/>
    <mergeCell ref="C2:Q2"/>
    <mergeCell ref="A5:A12"/>
    <mergeCell ref="A13:A17"/>
  </mergeCells>
  <pageMargins left="0.70866141732283472" right="0.70866141732283472" top="0.19" bottom="0.18" header="0.17" footer="0.16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"/>
  <sheetViews>
    <sheetView workbookViewId="0">
      <selection activeCell="T7" sqref="A1:T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9" width="7.85546875" style="4" customWidth="1"/>
    <col min="10" max="11" width="7.85546875" style="13" customWidth="1"/>
    <col min="12" max="12" width="7.85546875" style="29" customWidth="1"/>
    <col min="13" max="14" width="7.85546875" style="4" customWidth="1"/>
    <col min="15" max="15" width="9.28515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76" t="s">
        <v>205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20" ht="15.75" customHeight="1">
      <c r="A2" s="72" t="s">
        <v>22</v>
      </c>
      <c r="B2" s="81" t="s">
        <v>21</v>
      </c>
      <c r="C2" s="72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3" spans="1:20" ht="15.75">
      <c r="A3" s="72"/>
      <c r="B3" s="81"/>
      <c r="C3" s="72" t="s">
        <v>17</v>
      </c>
      <c r="D3" s="72"/>
      <c r="E3" s="72"/>
      <c r="F3" s="72" t="s">
        <v>16</v>
      </c>
      <c r="G3" s="72"/>
      <c r="H3" s="72" t="s">
        <v>18</v>
      </c>
      <c r="I3" s="72"/>
      <c r="J3" s="72" t="s">
        <v>76</v>
      </c>
      <c r="K3" s="72"/>
      <c r="L3" s="72"/>
      <c r="M3" s="72" t="s">
        <v>77</v>
      </c>
      <c r="N3" s="72"/>
      <c r="O3" s="72" t="s">
        <v>78</v>
      </c>
      <c r="P3" s="72"/>
      <c r="Q3" s="72" t="s">
        <v>79</v>
      </c>
      <c r="R3" s="72"/>
      <c r="S3" s="72" t="s">
        <v>162</v>
      </c>
      <c r="T3" s="72"/>
    </row>
    <row r="4" spans="1:20" ht="15.75">
      <c r="A4" s="72"/>
      <c r="B4" s="81"/>
      <c r="C4" s="68" t="s">
        <v>19</v>
      </c>
      <c r="D4" s="68" t="s">
        <v>23</v>
      </c>
      <c r="E4" s="68" t="s">
        <v>20</v>
      </c>
      <c r="F4" s="68" t="s">
        <v>19</v>
      </c>
      <c r="G4" s="68" t="s">
        <v>20</v>
      </c>
      <c r="H4" s="68" t="s">
        <v>19</v>
      </c>
      <c r="I4" s="68" t="s">
        <v>20</v>
      </c>
      <c r="J4" s="68" t="s">
        <v>19</v>
      </c>
      <c r="K4" s="68" t="s">
        <v>20</v>
      </c>
      <c r="L4" s="68" t="s">
        <v>150</v>
      </c>
      <c r="M4" s="68" t="s">
        <v>19</v>
      </c>
      <c r="N4" s="68" t="s">
        <v>20</v>
      </c>
      <c r="O4" s="68" t="s">
        <v>19</v>
      </c>
      <c r="P4" s="68" t="s">
        <v>20</v>
      </c>
      <c r="Q4" s="68" t="s">
        <v>19</v>
      </c>
      <c r="R4" s="68" t="s">
        <v>20</v>
      </c>
      <c r="S4" s="68" t="s">
        <v>19</v>
      </c>
      <c r="T4" s="68" t="s">
        <v>20</v>
      </c>
    </row>
    <row r="5" spans="1:20" ht="38.25" customHeight="1">
      <c r="A5" s="69" t="s">
        <v>1</v>
      </c>
      <c r="B5" s="15" t="s">
        <v>203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>O6</f>
        <v>5</v>
      </c>
      <c r="P5" s="2">
        <f t="shared" ref="P5:R5" si="0">P6</f>
        <v>0</v>
      </c>
      <c r="Q5" s="2">
        <f t="shared" si="0"/>
        <v>5</v>
      </c>
      <c r="R5" s="2">
        <f t="shared" si="0"/>
        <v>0</v>
      </c>
      <c r="S5" s="2">
        <f t="shared" ref="S5" si="1">S6</f>
        <v>0</v>
      </c>
      <c r="T5" s="2">
        <f t="shared" ref="T5" si="2">T6</f>
        <v>0</v>
      </c>
    </row>
    <row r="6" spans="1:20" ht="66.75" customHeight="1">
      <c r="A6" s="69"/>
      <c r="B6" s="16" t="s">
        <v>204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>
        <v>5</v>
      </c>
      <c r="P6" s="2"/>
      <c r="Q6" s="3">
        <v>5</v>
      </c>
      <c r="R6" s="2"/>
      <c r="S6" s="2"/>
      <c r="T6" s="2"/>
    </row>
    <row r="7" spans="1:20" ht="15.75">
      <c r="A7" s="69"/>
      <c r="B7" s="15" t="s">
        <v>15</v>
      </c>
      <c r="C7" s="2">
        <f>C5</f>
        <v>0</v>
      </c>
      <c r="D7" s="2">
        <f t="shared" ref="D7:R7" si="3">D5</f>
        <v>0</v>
      </c>
      <c r="E7" s="2">
        <f t="shared" si="3"/>
        <v>0</v>
      </c>
      <c r="F7" s="2">
        <f t="shared" si="3"/>
        <v>0</v>
      </c>
      <c r="G7" s="2">
        <f t="shared" si="3"/>
        <v>0</v>
      </c>
      <c r="H7" s="2">
        <f t="shared" si="3"/>
        <v>0</v>
      </c>
      <c r="I7" s="2">
        <f t="shared" si="3"/>
        <v>0</v>
      </c>
      <c r="J7" s="2">
        <f t="shared" si="3"/>
        <v>0</v>
      </c>
      <c r="K7" s="2">
        <f t="shared" si="3"/>
        <v>0</v>
      </c>
      <c r="L7" s="2">
        <f t="shared" si="3"/>
        <v>0</v>
      </c>
      <c r="M7" s="2">
        <f t="shared" si="3"/>
        <v>0</v>
      </c>
      <c r="N7" s="2">
        <f t="shared" si="3"/>
        <v>0</v>
      </c>
      <c r="O7" s="2">
        <f t="shared" si="3"/>
        <v>5</v>
      </c>
      <c r="P7" s="2">
        <f t="shared" si="3"/>
        <v>0</v>
      </c>
      <c r="Q7" s="2">
        <f t="shared" si="3"/>
        <v>5</v>
      </c>
      <c r="R7" s="2">
        <f t="shared" si="3"/>
        <v>0</v>
      </c>
      <c r="S7" s="2">
        <f t="shared" ref="S7:T7" si="4">S5</f>
        <v>0</v>
      </c>
      <c r="T7" s="2">
        <f t="shared" si="4"/>
        <v>0</v>
      </c>
    </row>
  </sheetData>
  <mergeCells count="12">
    <mergeCell ref="Q3:R3"/>
    <mergeCell ref="S3:T3"/>
    <mergeCell ref="C2:T2"/>
    <mergeCell ref="A1:R1"/>
    <mergeCell ref="A2:A4"/>
    <mergeCell ref="B2:B4"/>
    <mergeCell ref="C3:E3"/>
    <mergeCell ref="F3:G3"/>
    <mergeCell ref="H3:I3"/>
    <mergeCell ref="J3:L3"/>
    <mergeCell ref="M3:N3"/>
    <mergeCell ref="O3:P3"/>
  </mergeCells>
  <pageMargins left="0.49" right="0.17" top="0.3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2"/>
  <sheetViews>
    <sheetView zoomScale="90" zoomScaleNormal="90" workbookViewId="0">
      <selection activeCell="AG14" sqref="AG14"/>
    </sheetView>
  </sheetViews>
  <sheetFormatPr defaultColWidth="9.140625" defaultRowHeight="15"/>
  <cols>
    <col min="1" max="1" width="7.7109375" style="30" customWidth="1"/>
    <col min="2" max="2" width="11.42578125" style="30" customWidth="1"/>
    <col min="3" max="19" width="11.42578125" style="30" hidden="1" customWidth="1"/>
    <col min="20" max="20" width="11.42578125" style="30" customWidth="1"/>
    <col min="21" max="21" width="9.28515625" style="30" customWidth="1"/>
    <col min="22" max="22" width="12.28515625" style="30" customWidth="1"/>
    <col min="23" max="23" width="10.28515625" style="30" customWidth="1"/>
    <col min="24" max="24" width="9.5703125" style="30" customWidth="1"/>
    <col min="25" max="28" width="10.7109375" style="30" customWidth="1"/>
    <col min="29" max="29" width="12.85546875" style="30" customWidth="1"/>
    <col min="30" max="30" width="12.7109375" style="30" customWidth="1"/>
    <col min="31" max="31" width="8.5703125" style="30" customWidth="1"/>
    <col min="32" max="32" width="12.85546875" style="30" customWidth="1"/>
    <col min="33" max="33" width="10.85546875" style="30" customWidth="1"/>
    <col min="34" max="16384" width="9.140625" style="30"/>
  </cols>
  <sheetData>
    <row r="1" spans="1:33" ht="47.25" customHeight="1">
      <c r="A1" s="90" t="s">
        <v>117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</row>
    <row r="2" spans="1:33" s="4" customFormat="1" ht="31.5" customHeight="1">
      <c r="A2" s="72" t="s">
        <v>75</v>
      </c>
      <c r="B2" s="81" t="s">
        <v>124</v>
      </c>
      <c r="C2" s="73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5"/>
      <c r="AC2" s="31" t="s">
        <v>206</v>
      </c>
    </row>
    <row r="3" spans="1:33" s="4" customFormat="1" ht="19.5" customHeight="1">
      <c r="A3" s="72"/>
      <c r="B3" s="81"/>
      <c r="C3" s="72" t="s">
        <v>17</v>
      </c>
      <c r="D3" s="72"/>
      <c r="E3" s="72"/>
      <c r="F3" s="72" t="s">
        <v>16</v>
      </c>
      <c r="G3" s="72"/>
      <c r="H3" s="72"/>
      <c r="I3" s="72" t="s">
        <v>18</v>
      </c>
      <c r="J3" s="72"/>
      <c r="K3" s="72"/>
      <c r="L3" s="73" t="s">
        <v>76</v>
      </c>
      <c r="M3" s="74"/>
      <c r="N3" s="74"/>
      <c r="O3" s="75"/>
      <c r="P3" s="73" t="s">
        <v>77</v>
      </c>
      <c r="Q3" s="74"/>
      <c r="R3" s="74"/>
      <c r="S3" s="75"/>
      <c r="T3" s="72" t="s">
        <v>78</v>
      </c>
      <c r="U3" s="72"/>
      <c r="V3" s="72"/>
      <c r="W3" s="72" t="s">
        <v>79</v>
      </c>
      <c r="X3" s="72"/>
      <c r="Y3" s="72"/>
      <c r="Z3" s="72" t="s">
        <v>162</v>
      </c>
      <c r="AA3" s="72"/>
      <c r="AB3" s="72"/>
      <c r="AC3" s="32"/>
      <c r="AD3" s="84" t="s">
        <v>207</v>
      </c>
      <c r="AE3" s="85"/>
      <c r="AF3" s="85"/>
      <c r="AG3" s="85"/>
    </row>
    <row r="4" spans="1:33" s="4" customFormat="1" ht="27.75" customHeight="1">
      <c r="A4" s="72"/>
      <c r="B4" s="81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150</v>
      </c>
      <c r="P4" s="28" t="s">
        <v>19</v>
      </c>
      <c r="Q4" s="28" t="s">
        <v>23</v>
      </c>
      <c r="R4" s="28" t="s">
        <v>20</v>
      </c>
      <c r="S4" s="58" t="s">
        <v>150</v>
      </c>
      <c r="T4" s="28" t="s">
        <v>19</v>
      </c>
      <c r="U4" s="28" t="s">
        <v>23</v>
      </c>
      <c r="V4" s="28" t="s">
        <v>20</v>
      </c>
      <c r="W4" s="28" t="s">
        <v>19</v>
      </c>
      <c r="X4" s="28" t="s">
        <v>23</v>
      </c>
      <c r="Y4" s="28" t="s">
        <v>20</v>
      </c>
      <c r="Z4" s="68" t="s">
        <v>19</v>
      </c>
      <c r="AA4" s="68" t="s">
        <v>23</v>
      </c>
      <c r="AB4" s="68" t="s">
        <v>20</v>
      </c>
      <c r="AC4" s="32"/>
      <c r="AD4" s="44" t="s">
        <v>19</v>
      </c>
      <c r="AE4" s="44" t="s">
        <v>23</v>
      </c>
      <c r="AF4" s="44" t="s">
        <v>20</v>
      </c>
      <c r="AG4" s="44" t="s">
        <v>150</v>
      </c>
    </row>
    <row r="5" spans="1:33">
      <c r="A5" s="33">
        <v>1</v>
      </c>
      <c r="B5" s="24">
        <f>C5+F5+I5+L5+P5+T5+W5+Z5</f>
        <v>15823.369979999999</v>
      </c>
      <c r="C5" s="24">
        <f>'1'!C42</f>
        <v>2141.6999999999998</v>
      </c>
      <c r="D5" s="24">
        <f>'1'!D42</f>
        <v>45.2</v>
      </c>
      <c r="E5" s="24">
        <f>'1'!E42</f>
        <v>2223.1</v>
      </c>
      <c r="F5" s="24">
        <f>'1'!F42</f>
        <v>1771.827</v>
      </c>
      <c r="G5" s="24">
        <f>'1'!G42</f>
        <v>68.8</v>
      </c>
      <c r="H5" s="24">
        <f>'1'!H42</f>
        <v>1460.4069999999999</v>
      </c>
      <c r="I5" s="24">
        <f>'1'!I42</f>
        <v>2506.2168300000003</v>
      </c>
      <c r="J5" s="24">
        <f>'1'!J42</f>
        <v>75.400000000000006</v>
      </c>
      <c r="K5" s="24">
        <f>'1'!K42</f>
        <v>1032.1500000000001</v>
      </c>
      <c r="L5" s="24">
        <f>'1'!L42</f>
        <v>1851.163</v>
      </c>
      <c r="M5" s="24">
        <f>'1'!M42</f>
        <v>82.9</v>
      </c>
      <c r="N5" s="24">
        <f>'1'!N42</f>
        <v>1546.876</v>
      </c>
      <c r="O5" s="24"/>
      <c r="P5" s="24">
        <f>'1'!O42</f>
        <v>1986.6811500000001</v>
      </c>
      <c r="Q5" s="24">
        <f>'1'!P42</f>
        <v>91.2</v>
      </c>
      <c r="R5" s="24">
        <f>'1'!Q42</f>
        <v>716.1</v>
      </c>
      <c r="S5" s="24"/>
      <c r="T5" s="24">
        <f>'1'!R42</f>
        <v>2153.482</v>
      </c>
      <c r="U5" s="24">
        <f>'1'!S42</f>
        <v>100.3</v>
      </c>
      <c r="V5" s="24">
        <f>'1'!T42</f>
        <v>710.2</v>
      </c>
      <c r="W5" s="24">
        <f>'1'!U42</f>
        <v>1658</v>
      </c>
      <c r="X5" s="24">
        <f>'1'!V42</f>
        <v>104.6</v>
      </c>
      <c r="Y5" s="24">
        <f>'1'!W42</f>
        <v>710.2</v>
      </c>
      <c r="Z5" s="24">
        <f>'1'!X42</f>
        <v>1754.3000000000002</v>
      </c>
      <c r="AA5" s="24">
        <f>'1'!Y42</f>
        <v>108.8</v>
      </c>
      <c r="AB5" s="24">
        <f>'1'!Z42</f>
        <v>710.2</v>
      </c>
      <c r="AC5" s="34">
        <f>SUM(C5:AB5)</f>
        <v>25609.802979999997</v>
      </c>
      <c r="AD5" s="24">
        <f>C5+F5+I5+L5+P5+T5+W5+Z5</f>
        <v>15823.369979999999</v>
      </c>
      <c r="AE5" s="24">
        <f>D5+G5+J5+M5+Q5+U5+X5+AA5</f>
        <v>677.19999999999993</v>
      </c>
      <c r="AF5" s="24">
        <f>E5+H5+K5+N5+R5+V5+Y5+AB5</f>
        <v>9109.2330000000002</v>
      </c>
      <c r="AG5" s="24">
        <f>O5+S5</f>
        <v>0</v>
      </c>
    </row>
    <row r="6" spans="1:33">
      <c r="A6" s="33">
        <v>2</v>
      </c>
      <c r="B6" s="24">
        <f t="shared" ref="B6:B10" si="0">C6+F6+I6+L6+P6+T6+W6+Z6</f>
        <v>50208.579299999998</v>
      </c>
      <c r="C6" s="24">
        <f>'2'!C68</f>
        <v>8507</v>
      </c>
      <c r="D6" s="24">
        <f>'2'!D68</f>
        <v>0</v>
      </c>
      <c r="E6" s="24">
        <f>'2'!E68</f>
        <v>15407.5</v>
      </c>
      <c r="F6" s="24">
        <f>'2'!F68</f>
        <v>5896.5000000000009</v>
      </c>
      <c r="G6" s="24"/>
      <c r="H6" s="24">
        <f>'2'!G68</f>
        <v>25975.9</v>
      </c>
      <c r="I6" s="24">
        <f>'2'!H68</f>
        <v>7514.6999999999989</v>
      </c>
      <c r="J6" s="24"/>
      <c r="K6" s="24">
        <f>'2'!I68</f>
        <v>33230.81</v>
      </c>
      <c r="L6" s="24">
        <f>'2'!J68</f>
        <v>6896.6900000000005</v>
      </c>
      <c r="M6" s="24"/>
      <c r="N6" s="24">
        <f>'2'!K68</f>
        <v>34570.160000000003</v>
      </c>
      <c r="O6" s="24"/>
      <c r="P6" s="24">
        <f>'2'!L68</f>
        <v>7655.528299999999</v>
      </c>
      <c r="Q6" s="24"/>
      <c r="R6" s="24">
        <f>'2'!M68</f>
        <v>19854.669369999996</v>
      </c>
      <c r="S6" s="24"/>
      <c r="T6" s="24">
        <f>'2'!N68</f>
        <v>5493.1610000000001</v>
      </c>
      <c r="U6" s="24"/>
      <c r="V6" s="24">
        <f>'2'!O68</f>
        <v>22907.1</v>
      </c>
      <c r="W6" s="24">
        <f>'2'!P68</f>
        <v>4120</v>
      </c>
      <c r="X6" s="24"/>
      <c r="Y6" s="24">
        <f>'2'!Q68</f>
        <v>0</v>
      </c>
      <c r="Z6" s="24">
        <f>'2'!R68</f>
        <v>4125</v>
      </c>
      <c r="AA6" s="24"/>
      <c r="AB6" s="24">
        <f>'2'!S68</f>
        <v>0</v>
      </c>
      <c r="AC6" s="34">
        <f>SUM(C6:AB6)</f>
        <v>202154.71867</v>
      </c>
      <c r="AD6" s="24">
        <f>C6+F6+I6+L6+P6+T6+W6+Z6</f>
        <v>50208.579299999998</v>
      </c>
      <c r="AE6" s="24">
        <f t="shared" ref="AE6:AE10" si="1">D6+G6+J6+M6+Q6+U6+X6+AA6</f>
        <v>0</v>
      </c>
      <c r="AF6" s="24">
        <f t="shared" ref="AF6:AF10" si="2">E6+H6+K6+N6+R6+V6+Y6+AB6</f>
        <v>151946.13936999999</v>
      </c>
      <c r="AG6" s="24">
        <f t="shared" ref="AG6:AG9" si="3">O6+S6</f>
        <v>0</v>
      </c>
    </row>
    <row r="7" spans="1:33">
      <c r="A7" s="33">
        <v>3</v>
      </c>
      <c r="B7" s="24">
        <f t="shared" si="0"/>
        <v>2657.6628500000002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368.16197</v>
      </c>
      <c r="Q7" s="24"/>
      <c r="R7" s="24">
        <f>'3'!N15</f>
        <v>8111.2690000000002</v>
      </c>
      <c r="S7" s="24"/>
      <c r="T7" s="24">
        <f>'3'!O15</f>
        <v>160</v>
      </c>
      <c r="U7" s="24"/>
      <c r="V7" s="24">
        <f>'3'!P15</f>
        <v>0</v>
      </c>
      <c r="W7" s="24">
        <f>'3'!Q15</f>
        <v>0</v>
      </c>
      <c r="X7" s="24"/>
      <c r="Y7" s="24">
        <f>'3'!R15</f>
        <v>0</v>
      </c>
      <c r="Z7" s="24">
        <f>'3'!S15</f>
        <v>0</v>
      </c>
      <c r="AA7" s="24"/>
      <c r="AB7" s="24">
        <f>'3'!T15</f>
        <v>0</v>
      </c>
      <c r="AC7" s="34">
        <f t="shared" ref="AC7:AC10" si="4">SUM(C7:AB7)</f>
        <v>26256.331850000002</v>
      </c>
      <c r="AD7" s="24">
        <f t="shared" ref="AD7:AD10" si="5">C7+F7+I7+L7+P7+T7+W7+Z7</f>
        <v>2657.6628500000002</v>
      </c>
      <c r="AE7" s="24">
        <f t="shared" si="1"/>
        <v>0</v>
      </c>
      <c r="AF7" s="24">
        <f t="shared" si="2"/>
        <v>18244.269</v>
      </c>
      <c r="AG7" s="24">
        <f t="shared" si="3"/>
        <v>5354.4</v>
      </c>
    </row>
    <row r="8" spans="1:33">
      <c r="A8" s="33">
        <v>4</v>
      </c>
      <c r="B8" s="24">
        <f t="shared" si="0"/>
        <v>716.52499999999998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118.41900000000001</v>
      </c>
      <c r="Q8" s="24"/>
      <c r="R8" s="24">
        <f>'4'!M12</f>
        <v>245.411</v>
      </c>
      <c r="S8" s="24"/>
      <c r="T8" s="24">
        <f>'4'!N12</f>
        <v>160</v>
      </c>
      <c r="U8" s="24"/>
      <c r="V8" s="24">
        <f>'4'!O12</f>
        <v>0</v>
      </c>
      <c r="W8" s="24">
        <f>'4'!P12</f>
        <v>150</v>
      </c>
      <c r="X8" s="24"/>
      <c r="Y8" s="24">
        <f>'4'!Q12</f>
        <v>0</v>
      </c>
      <c r="Z8" s="24">
        <f>'4'!R12</f>
        <v>150</v>
      </c>
      <c r="AA8" s="24"/>
      <c r="AB8" s="24">
        <f>'4'!S12</f>
        <v>0</v>
      </c>
      <c r="AC8" s="34">
        <f t="shared" si="4"/>
        <v>2244.0439999999999</v>
      </c>
      <c r="AD8" s="24">
        <f t="shared" si="5"/>
        <v>716.52499999999998</v>
      </c>
      <c r="AE8" s="24">
        <f t="shared" si="1"/>
        <v>0</v>
      </c>
      <c r="AF8" s="24">
        <f t="shared" si="2"/>
        <v>1527.519</v>
      </c>
      <c r="AG8" s="24">
        <f t="shared" si="3"/>
        <v>0</v>
      </c>
    </row>
    <row r="9" spans="1:33">
      <c r="A9" s="33">
        <v>5</v>
      </c>
      <c r="B9" s="24">
        <f t="shared" si="0"/>
        <v>154.63900000000001</v>
      </c>
      <c r="C9" s="24">
        <v>0</v>
      </c>
      <c r="D9" s="24">
        <f>'4'!D13</f>
        <v>0</v>
      </c>
      <c r="E9" s="24">
        <f>'4'!E13</f>
        <v>0</v>
      </c>
      <c r="F9" s="35"/>
      <c r="G9" s="35"/>
      <c r="H9" s="24"/>
      <c r="I9" s="24"/>
      <c r="J9" s="24"/>
      <c r="K9" s="24"/>
      <c r="L9" s="24"/>
      <c r="M9" s="24"/>
      <c r="N9" s="24"/>
      <c r="O9" s="24"/>
      <c r="P9" s="24">
        <f>'5'!C18</f>
        <v>154.63900000000001</v>
      </c>
      <c r="Q9" s="24"/>
      <c r="R9" s="24">
        <f>'5'!D18</f>
        <v>3835</v>
      </c>
      <c r="S9" s="24">
        <f>'5'!E18</f>
        <v>1165</v>
      </c>
      <c r="T9" s="24">
        <f>'5'!F18</f>
        <v>0</v>
      </c>
      <c r="U9" s="24"/>
      <c r="V9" s="24">
        <f>'5'!G18</f>
        <v>0</v>
      </c>
      <c r="W9" s="24"/>
      <c r="X9" s="24"/>
      <c r="Y9" s="24"/>
      <c r="Z9" s="24">
        <f>'5'!J18</f>
        <v>0</v>
      </c>
      <c r="AA9" s="24"/>
      <c r="AB9" s="24">
        <f>'5'!K18</f>
        <v>0</v>
      </c>
      <c r="AC9" s="34">
        <f t="shared" si="4"/>
        <v>5154.6390000000001</v>
      </c>
      <c r="AD9" s="24">
        <f t="shared" si="5"/>
        <v>154.63900000000001</v>
      </c>
      <c r="AE9" s="24">
        <f t="shared" si="1"/>
        <v>0</v>
      </c>
      <c r="AF9" s="24">
        <f t="shared" si="2"/>
        <v>3835</v>
      </c>
      <c r="AG9" s="24">
        <f t="shared" si="3"/>
        <v>1165</v>
      </c>
    </row>
    <row r="10" spans="1:33">
      <c r="A10" s="33">
        <v>6</v>
      </c>
      <c r="B10" s="24">
        <f t="shared" si="0"/>
        <v>10</v>
      </c>
      <c r="C10" s="24"/>
      <c r="D10" s="24"/>
      <c r="E10" s="24"/>
      <c r="F10" s="35"/>
      <c r="G10" s="35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>
        <f>'6'!O7</f>
        <v>5</v>
      </c>
      <c r="U10" s="24"/>
      <c r="V10" s="24"/>
      <c r="W10" s="24">
        <f>'6'!Q7</f>
        <v>5</v>
      </c>
      <c r="X10" s="24"/>
      <c r="Y10" s="24"/>
      <c r="Z10" s="24">
        <f>'6'!S7</f>
        <v>0</v>
      </c>
      <c r="AA10" s="24"/>
      <c r="AB10" s="24">
        <f>'6'!T7</f>
        <v>0</v>
      </c>
      <c r="AC10" s="34">
        <f t="shared" si="4"/>
        <v>10</v>
      </c>
      <c r="AD10" s="24">
        <f t="shared" si="5"/>
        <v>10</v>
      </c>
      <c r="AE10" s="24">
        <f t="shared" si="1"/>
        <v>0</v>
      </c>
      <c r="AF10" s="24">
        <f t="shared" si="2"/>
        <v>0</v>
      </c>
      <c r="AG10" s="24"/>
    </row>
    <row r="11" spans="1:33" s="37" customFormat="1">
      <c r="A11" s="36" t="s">
        <v>73</v>
      </c>
      <c r="B11" s="24">
        <f>C11+F11+I11+L11+P11+T11+W11+Z11</f>
        <v>69570.776129999998</v>
      </c>
      <c r="C11" s="25">
        <f>SUM(C5:C9)</f>
        <v>10867.077200000002</v>
      </c>
      <c r="D11" s="25">
        <f t="shared" ref="D11:E11" si="6">SUM(D5:D9)</f>
        <v>45.2</v>
      </c>
      <c r="E11" s="25">
        <f t="shared" si="6"/>
        <v>19881</v>
      </c>
      <c r="F11" s="25">
        <f t="shared" ref="F11" si="7">SUM(F5:F9)</f>
        <v>8013.3270000000011</v>
      </c>
      <c r="G11" s="25">
        <f t="shared" ref="G11" si="8">SUM(G5:G9)</f>
        <v>68.8</v>
      </c>
      <c r="H11" s="25">
        <f t="shared" ref="H11" si="9">SUM(H5:H9)</f>
        <v>28643.307000000001</v>
      </c>
      <c r="I11" s="25">
        <f t="shared" ref="I11" si="10">SUM(I5:I9)</f>
        <v>11116.840509999998</v>
      </c>
      <c r="J11" s="25">
        <f t="shared" ref="J11" si="11">SUM(J5:J9)</f>
        <v>75.400000000000006</v>
      </c>
      <c r="K11" s="25">
        <f t="shared" ref="K11" si="12">SUM(K5:K9)</f>
        <v>36292.959999999999</v>
      </c>
      <c r="L11" s="25">
        <f t="shared" ref="L11" si="13">SUM(L5:L9)</f>
        <v>9356.1590000000015</v>
      </c>
      <c r="M11" s="25">
        <f t="shared" ref="M11" si="14">SUM(M5:M9)</f>
        <v>82.9</v>
      </c>
      <c r="N11" s="25">
        <f t="shared" ref="N11" si="15">SUM(N5:N9)</f>
        <v>42044.743999999999</v>
      </c>
      <c r="O11" s="25">
        <f t="shared" ref="O11" si="16">SUM(O5:O9)</f>
        <v>5354.4</v>
      </c>
      <c r="P11" s="25">
        <f>SUM(P5:P10)</f>
        <v>10283.429419999997</v>
      </c>
      <c r="Q11" s="25">
        <f t="shared" ref="Q11:Y11" si="17">SUM(Q5:Q10)</f>
        <v>91.2</v>
      </c>
      <c r="R11" s="25">
        <f t="shared" si="17"/>
        <v>32762.449369999995</v>
      </c>
      <c r="S11" s="25">
        <f t="shared" si="17"/>
        <v>1165</v>
      </c>
      <c r="T11" s="25">
        <f>SUM(T5:T10)</f>
        <v>7971.643</v>
      </c>
      <c r="U11" s="25">
        <f t="shared" si="17"/>
        <v>100.3</v>
      </c>
      <c r="V11" s="25">
        <f t="shared" si="17"/>
        <v>23617.3</v>
      </c>
      <c r="W11" s="25">
        <f t="shared" si="17"/>
        <v>5933</v>
      </c>
      <c r="X11" s="25">
        <f t="shared" si="17"/>
        <v>104.6</v>
      </c>
      <c r="Y11" s="25">
        <f t="shared" si="17"/>
        <v>710.2</v>
      </c>
      <c r="Z11" s="25">
        <f>SUM(Z5:Z10)</f>
        <v>6029.3</v>
      </c>
      <c r="AA11" s="25">
        <f t="shared" ref="AA11" si="18">SUM(AA5:AA10)</f>
        <v>108.8</v>
      </c>
      <c r="AB11" s="25">
        <f t="shared" ref="AB11" si="19">SUM(AB5:AB10)</f>
        <v>710.2</v>
      </c>
      <c r="AC11" s="25">
        <f>SUM(AC5:AC10)</f>
        <v>261429.53650000002</v>
      </c>
      <c r="AD11" s="25">
        <f>SUM(AD5:AD10)</f>
        <v>69570.776129999984</v>
      </c>
      <c r="AE11" s="25">
        <f t="shared" ref="AE11:AG11" si="20">SUM(AE5:AE10)</f>
        <v>677.19999999999993</v>
      </c>
      <c r="AF11" s="25">
        <f t="shared" si="20"/>
        <v>184662.16037</v>
      </c>
      <c r="AG11" s="25">
        <f t="shared" si="20"/>
        <v>6519.4</v>
      </c>
    </row>
    <row r="12" spans="1:33">
      <c r="C12" s="89">
        <f>C11+D11+E11</f>
        <v>30793.277200000004</v>
      </c>
      <c r="D12" s="89"/>
      <c r="E12" s="89"/>
      <c r="F12" s="89">
        <f>F11+G11+H11</f>
        <v>36725.434000000001</v>
      </c>
      <c r="G12" s="89"/>
      <c r="H12" s="89"/>
      <c r="I12" s="89">
        <f>I11+J11+K11</f>
        <v>47485.200509999995</v>
      </c>
      <c r="J12" s="89"/>
      <c r="K12" s="89"/>
      <c r="L12" s="86">
        <f>L11+M11+N11+O11</f>
        <v>56838.203000000001</v>
      </c>
      <c r="M12" s="87"/>
      <c r="N12" s="87"/>
      <c r="O12" s="88"/>
      <c r="P12" s="89">
        <f>P11+Q11+R11+S11</f>
        <v>44302.078789999992</v>
      </c>
      <c r="Q12" s="89"/>
      <c r="R12" s="89"/>
      <c r="S12" s="59"/>
      <c r="T12" s="89">
        <f>T11+U11+V11</f>
        <v>31689.242999999999</v>
      </c>
      <c r="U12" s="89"/>
      <c r="V12" s="89"/>
      <c r="W12" s="89">
        <f>W11+X11+Y11</f>
        <v>6747.8</v>
      </c>
      <c r="X12" s="89"/>
      <c r="Y12" s="89"/>
      <c r="Z12" s="89">
        <f>Z11+AA11+AB11</f>
        <v>6848.3</v>
      </c>
      <c r="AA12" s="89"/>
      <c r="AB12" s="89"/>
      <c r="AC12" s="70"/>
      <c r="AD12" s="86">
        <f>AD11+AE11+AF11+AG11</f>
        <v>261429.53649999996</v>
      </c>
      <c r="AE12" s="87"/>
      <c r="AF12" s="87"/>
      <c r="AG12" s="88"/>
    </row>
  </sheetData>
  <mergeCells count="22">
    <mergeCell ref="A1:AC1"/>
    <mergeCell ref="P3:S3"/>
    <mergeCell ref="C12:E12"/>
    <mergeCell ref="A2:A4"/>
    <mergeCell ref="B2:B4"/>
    <mergeCell ref="C3:E3"/>
    <mergeCell ref="F3:H3"/>
    <mergeCell ref="I3:K3"/>
    <mergeCell ref="L3:O3"/>
    <mergeCell ref="F12:H12"/>
    <mergeCell ref="I12:K12"/>
    <mergeCell ref="P12:R12"/>
    <mergeCell ref="L12:O12"/>
    <mergeCell ref="C2:AB2"/>
    <mergeCell ref="AD3:AG3"/>
    <mergeCell ref="AD12:AG12"/>
    <mergeCell ref="T3:V3"/>
    <mergeCell ref="W3:Y3"/>
    <mergeCell ref="T12:V12"/>
    <mergeCell ref="W12:Y12"/>
    <mergeCell ref="Z3:AB3"/>
    <mergeCell ref="Z12:AB12"/>
  </mergeCells>
  <pageMargins left="0.39370078740157483" right="0.15748031496062992" top="0.47244094488188981" bottom="0.27559055118110237" header="0.43307086614173229" footer="0.31496062992125984"/>
  <pageSetup paperSize="9" scale="8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98" t="s">
        <v>88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t="s">
        <v>85</v>
      </c>
    </row>
    <row r="2" spans="1:24" s="1" customFormat="1" ht="31.5" customHeight="1">
      <c r="A2" s="91" t="s">
        <v>86</v>
      </c>
      <c r="B2" s="100" t="s">
        <v>74</v>
      </c>
      <c r="C2" s="95" t="s">
        <v>0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7"/>
      <c r="U2" s="12" t="s">
        <v>80</v>
      </c>
      <c r="V2" s="101"/>
      <c r="W2" s="101"/>
      <c r="X2" s="101"/>
    </row>
    <row r="3" spans="1:24" s="1" customFormat="1" ht="19.5" customHeight="1">
      <c r="A3" s="91"/>
      <c r="B3" s="100"/>
      <c r="C3" s="72" t="s">
        <v>17</v>
      </c>
      <c r="D3" s="72"/>
      <c r="E3" s="72"/>
      <c r="F3" s="72" t="s">
        <v>16</v>
      </c>
      <c r="G3" s="72"/>
      <c r="H3" s="72"/>
      <c r="I3" s="91" t="s">
        <v>18</v>
      </c>
      <c r="J3" s="91"/>
      <c r="K3" s="91"/>
      <c r="L3" s="91" t="s">
        <v>76</v>
      </c>
      <c r="M3" s="91"/>
      <c r="N3" s="91"/>
      <c r="O3" s="91" t="s">
        <v>77</v>
      </c>
      <c r="P3" s="91"/>
      <c r="Q3" s="91" t="s">
        <v>78</v>
      </c>
      <c r="R3" s="91"/>
      <c r="S3" s="91" t="s">
        <v>79</v>
      </c>
      <c r="T3" s="91"/>
      <c r="U3" s="11"/>
      <c r="V3" s="92" t="s">
        <v>87</v>
      </c>
      <c r="W3" s="93"/>
      <c r="X3" s="94"/>
    </row>
    <row r="4" spans="1:24" s="1" customFormat="1" ht="27.75" customHeight="1">
      <c r="A4" s="91"/>
      <c r="B4" s="100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2019-06-05T14:07:56Z</dcterms:modified>
</cp:coreProperties>
</file>