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'1'!$A$1:$Q$26</definedName>
    <definedName name="_xlnm.Print_Area" localSheetId="1">'2'!$A$1:$M$41</definedName>
    <definedName name="_xlnm.Print_Area" localSheetId="2">'3'!$A$1:$N$21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33" i="7"/>
  <c r="D17"/>
  <c r="E17"/>
  <c r="E33" s="1"/>
  <c r="F17"/>
  <c r="G17"/>
  <c r="G33" s="1"/>
  <c r="H17"/>
  <c r="I17"/>
  <c r="I33" s="1"/>
  <c r="J17"/>
  <c r="J33" s="1"/>
  <c r="K17"/>
  <c r="K33" s="1"/>
  <c r="L17"/>
  <c r="M17"/>
  <c r="M33" s="1"/>
  <c r="N17"/>
  <c r="N33" s="1"/>
  <c r="O17"/>
  <c r="O33" s="1"/>
  <c r="P17"/>
  <c r="Q17"/>
  <c r="Q33" s="1"/>
  <c r="C17"/>
  <c r="C33" s="1"/>
  <c r="H33"/>
  <c r="L33"/>
  <c r="P33"/>
  <c r="D5" i="2"/>
  <c r="E5"/>
  <c r="F5"/>
  <c r="G5"/>
  <c r="H5"/>
  <c r="I5"/>
  <c r="J5"/>
  <c r="K5"/>
  <c r="L5"/>
  <c r="M5"/>
  <c r="C5"/>
  <c r="D41" l="1"/>
  <c r="E41"/>
  <c r="H41"/>
  <c r="I41"/>
  <c r="J41"/>
  <c r="K41"/>
  <c r="L41"/>
  <c r="M41"/>
  <c r="D38"/>
  <c r="E38"/>
  <c r="F38"/>
  <c r="G38"/>
  <c r="H38"/>
  <c r="I38"/>
  <c r="J38"/>
  <c r="K38"/>
  <c r="L38"/>
  <c r="M38"/>
  <c r="C38"/>
  <c r="C15"/>
  <c r="D10"/>
  <c r="E10"/>
  <c r="F10"/>
  <c r="G10"/>
  <c r="G41" s="1"/>
  <c r="H10"/>
  <c r="I10"/>
  <c r="J10"/>
  <c r="K10"/>
  <c r="L10"/>
  <c r="M10"/>
  <c r="C10"/>
  <c r="L10" i="3"/>
  <c r="L14"/>
  <c r="L16"/>
  <c r="L18"/>
  <c r="L21"/>
  <c r="H33" i="2"/>
  <c r="D29"/>
  <c r="E29"/>
  <c r="C29"/>
  <c r="C16" i="1"/>
  <c r="E5" l="1"/>
  <c r="D5" i="7"/>
  <c r="E5"/>
  <c r="F5"/>
  <c r="G5"/>
  <c r="H5"/>
  <c r="I5"/>
  <c r="J5"/>
  <c r="K5"/>
  <c r="L5"/>
  <c r="M5"/>
  <c r="N5"/>
  <c r="O5"/>
  <c r="P5"/>
  <c r="Q5"/>
  <c r="C5"/>
  <c r="D16" i="3" l="1"/>
  <c r="E16"/>
  <c r="F16"/>
  <c r="G16"/>
  <c r="H16"/>
  <c r="I16"/>
  <c r="J16"/>
  <c r="K16"/>
  <c r="M16"/>
  <c r="N16"/>
  <c r="C16"/>
  <c r="D14" l="1"/>
  <c r="E14"/>
  <c r="F14"/>
  <c r="G14"/>
  <c r="H14"/>
  <c r="I14"/>
  <c r="J14"/>
  <c r="K14"/>
  <c r="M14"/>
  <c r="N14"/>
  <c r="C14"/>
  <c r="D18"/>
  <c r="E18"/>
  <c r="F18"/>
  <c r="G18"/>
  <c r="H18"/>
  <c r="I18"/>
  <c r="J18"/>
  <c r="K18"/>
  <c r="M18"/>
  <c r="N18"/>
  <c r="C18"/>
  <c r="D10"/>
  <c r="E10"/>
  <c r="F10"/>
  <c r="G10"/>
  <c r="G21" s="1"/>
  <c r="H10"/>
  <c r="I10"/>
  <c r="J10"/>
  <c r="K10"/>
  <c r="K21" s="1"/>
  <c r="M10"/>
  <c r="N10"/>
  <c r="C10"/>
  <c r="K5" i="1"/>
  <c r="H5"/>
  <c r="C19"/>
  <c r="E19"/>
  <c r="D21" i="3" l="1"/>
  <c r="M21"/>
  <c r="H21"/>
  <c r="N21"/>
  <c r="I21"/>
  <c r="J21"/>
  <c r="F21"/>
  <c r="E21"/>
  <c r="C21"/>
  <c r="C5" i="1"/>
  <c r="I5"/>
  <c r="F5"/>
  <c r="D24"/>
  <c r="E24"/>
  <c r="F24"/>
  <c r="G24"/>
  <c r="H24"/>
  <c r="I24"/>
  <c r="J24"/>
  <c r="K24"/>
  <c r="L24"/>
  <c r="M24"/>
  <c r="N24"/>
  <c r="O24"/>
  <c r="P24"/>
  <c r="Q24"/>
  <c r="C24"/>
  <c r="C14"/>
  <c r="U9" i="4" l="1"/>
  <c r="R10"/>
  <c r="F10"/>
  <c r="G10"/>
  <c r="H10"/>
  <c r="I10"/>
  <c r="J10"/>
  <c r="K10"/>
  <c r="L10"/>
  <c r="M10"/>
  <c r="N10"/>
  <c r="O10"/>
  <c r="P10"/>
  <c r="Q10"/>
  <c r="S10"/>
  <c r="T10"/>
  <c r="U10"/>
  <c r="C10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I9"/>
  <c r="T8"/>
  <c r="R8"/>
  <c r="P8"/>
  <c r="N8"/>
  <c r="L8"/>
  <c r="J8"/>
  <c r="H8"/>
  <c r="F8"/>
  <c r="D8"/>
  <c r="C8"/>
  <c r="D9" i="6"/>
  <c r="E9"/>
  <c r="F9"/>
  <c r="G9"/>
  <c r="H9"/>
  <c r="I9"/>
  <c r="J9"/>
  <c r="K9"/>
  <c r="L9"/>
  <c r="M9"/>
  <c r="C9"/>
  <c r="B8" i="4" s="1"/>
  <c r="D7" i="6"/>
  <c r="E7"/>
  <c r="G7"/>
  <c r="I7"/>
  <c r="K7"/>
  <c r="M7"/>
  <c r="D8" i="2"/>
  <c r="E8"/>
  <c r="F8"/>
  <c r="G8"/>
  <c r="H8"/>
  <c r="I8"/>
  <c r="J8"/>
  <c r="K8"/>
  <c r="L8"/>
  <c r="M8"/>
  <c r="C8"/>
  <c r="M33"/>
  <c r="L33"/>
  <c r="K33"/>
  <c r="J33"/>
  <c r="I33"/>
  <c r="G33"/>
  <c r="F33"/>
  <c r="F41" s="1"/>
  <c r="E33"/>
  <c r="D33"/>
  <c r="M29"/>
  <c r="L29"/>
  <c r="K29"/>
  <c r="J29"/>
  <c r="I29"/>
  <c r="H29"/>
  <c r="G29"/>
  <c r="F29"/>
  <c r="D25"/>
  <c r="E25"/>
  <c r="F25"/>
  <c r="G25"/>
  <c r="H25"/>
  <c r="I25"/>
  <c r="J25"/>
  <c r="K25"/>
  <c r="L25"/>
  <c r="M25"/>
  <c r="D22"/>
  <c r="E22"/>
  <c r="F22"/>
  <c r="G22"/>
  <c r="H22"/>
  <c r="I22"/>
  <c r="J22"/>
  <c r="K22"/>
  <c r="L22"/>
  <c r="M22"/>
  <c r="D16"/>
  <c r="E16"/>
  <c r="F16"/>
  <c r="G16"/>
  <c r="H16"/>
  <c r="I16"/>
  <c r="J16"/>
  <c r="K16"/>
  <c r="L16"/>
  <c r="M16"/>
  <c r="Z6" i="4"/>
  <c r="Z8"/>
  <c r="W10"/>
  <c r="X10"/>
  <c r="Z10"/>
  <c r="Z5"/>
  <c r="C33" i="2"/>
  <c r="C41" s="1"/>
  <c r="C25"/>
  <c r="D33" i="7"/>
  <c r="O5" i="1"/>
  <c r="L5"/>
  <c r="P9" i="4" l="1"/>
  <c r="D9"/>
  <c r="C22" i="2"/>
  <c r="C16"/>
  <c r="D19" i="1"/>
  <c r="F19"/>
  <c r="G19"/>
  <c r="H19"/>
  <c r="I19"/>
  <c r="J19"/>
  <c r="K19"/>
  <c r="L19"/>
  <c r="M19"/>
  <c r="N19"/>
  <c r="O19"/>
  <c r="P19"/>
  <c r="Q19"/>
  <c r="D13"/>
  <c r="E13"/>
  <c r="F13"/>
  <c r="G13"/>
  <c r="H13"/>
  <c r="I13"/>
  <c r="J13"/>
  <c r="K13"/>
  <c r="L13"/>
  <c r="L26" s="1"/>
  <c r="N5" i="4" s="1"/>
  <c r="M13" i="1"/>
  <c r="N13"/>
  <c r="O13"/>
  <c r="P13"/>
  <c r="Q13"/>
  <c r="C13"/>
  <c r="C26" s="1"/>
  <c r="D5"/>
  <c r="D26" s="1"/>
  <c r="C5" i="4" s="1"/>
  <c r="G5" i="1"/>
  <c r="J5"/>
  <c r="M5"/>
  <c r="N5"/>
  <c r="P5"/>
  <c r="Q5"/>
  <c r="C7" i="8"/>
  <c r="T9" i="4"/>
  <c r="R9"/>
  <c r="N9"/>
  <c r="B5" l="1"/>
  <c r="M26" i="1"/>
  <c r="O5" i="4" s="1"/>
  <c r="I26" i="1"/>
  <c r="J5" i="4" s="1"/>
  <c r="N26" i="1"/>
  <c r="P5" i="4" s="1"/>
  <c r="F26" i="1"/>
  <c r="F5" i="4" s="1"/>
  <c r="P26" i="1"/>
  <c r="S5" i="4" s="1"/>
  <c r="O26" i="1"/>
  <c r="R5" i="4" s="1"/>
  <c r="K26" i="1"/>
  <c r="L5" i="4" s="1"/>
  <c r="G26" i="1"/>
  <c r="G5" i="4" s="1"/>
  <c r="H26" i="1"/>
  <c r="H5" i="4" s="1"/>
  <c r="J26" i="1"/>
  <c r="K5" i="4" s="1"/>
  <c r="Q26" i="1"/>
  <c r="T5" i="4" s="1"/>
  <c r="E26" i="1"/>
  <c r="D5" i="4" s="1"/>
  <c r="V10"/>
  <c r="X9"/>
  <c r="W5" l="1"/>
  <c r="Y5"/>
  <c r="X5"/>
  <c r="V5"/>
  <c r="U11"/>
  <c r="B9"/>
  <c r="J9"/>
  <c r="L9"/>
  <c r="E9" l="1"/>
  <c r="H9"/>
  <c r="F9"/>
  <c r="W9" s="1"/>
  <c r="P7"/>
  <c r="E11" l="1"/>
  <c r="Z9"/>
  <c r="V9"/>
  <c r="Y9"/>
  <c r="X8"/>
  <c r="Y8" l="1"/>
  <c r="W8"/>
  <c r="V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V6" l="1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H11"/>
  <c r="F12" s="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<sst xmlns="http://schemas.openxmlformats.org/spreadsheetml/2006/main" count="371" uniqueCount="168">
  <si>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</si>
  <si>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</si>
  <si>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</si>
  <si>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</si>
  <si>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</si>
  <si>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</si>
  <si>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</si>
  <si>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</si>
  <si>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</si>
  <si>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</si>
  <si>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</si>
  <si>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</si>
  <si>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</si>
  <si>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</si>
  <si>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</si>
  <si>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</si>
  <si>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</si>
  <si>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</si>
  <si>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</si>
  <si>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</si>
  <si>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</si>
  <si>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</si>
  <si>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</si>
  <si>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</si>
  <si>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</si>
  <si>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</si>
  <si>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</si>
  <si>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</si>
  <si>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</si>
  <si>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</si>
  <si>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</si>
  <si>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</si>
  <si>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</si>
  <si>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</si>
  <si>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</si>
  <si>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</si>
  <si>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</si>
  <si>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</si>
  <si>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</si>
  <si>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</si>
  <si>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</si>
  <si>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</si>
  <si>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</si>
  <si>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</si>
  <si>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</si>
  <si>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</si>
  <si>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</si>
  <si>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</si>
  <si>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</si>
  <si>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</si>
  <si>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</si>
  <si>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</si>
  <si>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</si>
  <si>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</si>
  <si>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</si>
  <si>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</si>
  <si>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</si>
  <si>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</si>
  <si>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</si>
  <si>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</si>
  <si>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</si>
  <si>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</si>
  <si>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</si>
  <si>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</si>
  <si>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</si>
  <si>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</si>
  <si>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</si>
  <si>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</si>
  <si>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</si>
  <si>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</si>
  <si>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</si>
  <si>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</si>
  <si>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</si>
  <si>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</si>
  <si>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</si>
  <si>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</si>
  <si>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</si>
  <si>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</si>
  <si>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</si>
  <si>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</si>
  <si>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</si>
  <si>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</si>
  <si>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</si>
  <si>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</si>
  <si>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</si>
  <si>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</si>
  <si>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</si>
  <si>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</si>
  <si>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</si>
  <si>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</si>
  <si>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</si>
  <si>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</si>
  <si>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</si>
  <si>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</si>
  <si>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</si>
  <si>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</si>
  <si>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</si>
  <si>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</si>
  <si>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</si>
  <si>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</si>
  <si>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</si>
  <si>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</si>
  <si>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</si>
  <si>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</si>
  <si>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</si>
  <si>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</si>
  <si>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</si>
  <si>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</si>
  <si>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</si>
  <si>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</si>
  <si>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</si>
  <si>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</si>
  <si>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</si>
  <si>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</si>
  <si>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</si>
  <si>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</si>
  <si>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</si>
  <si>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</si>
  <si>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</si>
  <si>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</si>
  <si>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</si>
  <si>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</si>
  <si>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</si>
  <si>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</si>
  <si>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</si>
  <si>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</si>
  <si>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</si>
  <si>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</si>
  <si>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</si>
  <si>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</si>
  <si>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</si>
  <si>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1.7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</si>
  <si>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</si>
  <si>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</si>
  <si>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</si>
  <si>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</si>
  <si>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</si>
  <si>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</si>
  <si>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</si>
  <si>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</si>
  <si>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</si>
  <si>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</si>
  <si>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</si>
  <si>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</si>
  <si>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</si>
  <si>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</si>
  <si>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</si>
  <si>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</si>
  <si>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</si>
  <si>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</si>
  <si>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</si>
  <si>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</si>
  <si>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</si>
  <si>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</si>
  <si>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</si>
  <si>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</si>
  <si>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</si>
  <si>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</si>
  <si>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</si>
  <si>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</si>
  <si>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</si>
  <si>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</si>
  <si>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</si>
  <si>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</si>
  <si>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</si>
  <si>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13.2.Проведение работ по ликвидации накопленного вреда окружающей среде, 9 свалок 520м³</t>
  </si>
  <si>
    <t>1.2. Капитальный ремонт муниципального жилищного фонда</t>
  </si>
  <si>
    <t>S4750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</si>
</sst>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/>
    </xf>
    <xf numFmtId="4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9" fillId="0" borderId="0" xfId="0" applyFont="1" applyFill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zoomScale="90" zoomScaleNormal="90" workbookViewId="0">
      <selection activeCell="I26" sqref="I26:K2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1.425781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7" t="s">
        <v>67</v>
      </c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8" ht="15.75" customHeight="1">
      <c r="A2" s="92" t="s">
        <v>15</v>
      </c>
      <c r="B2" s="93" t="s">
        <v>14</v>
      </c>
      <c r="C2" s="85" t="s">
        <v>0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1:18" ht="15.75">
      <c r="A3" s="92"/>
      <c r="B3" s="93"/>
      <c r="C3" s="92" t="s">
        <v>53</v>
      </c>
      <c r="D3" s="92"/>
      <c r="E3" s="92"/>
      <c r="F3" s="92" t="s">
        <v>77</v>
      </c>
      <c r="G3" s="92"/>
      <c r="H3" s="92"/>
      <c r="I3" s="92" t="s">
        <v>78</v>
      </c>
      <c r="J3" s="92"/>
      <c r="K3" s="92"/>
      <c r="L3" s="92" t="s">
        <v>89</v>
      </c>
      <c r="M3" s="92"/>
      <c r="N3" s="92"/>
      <c r="O3" s="92" t="s">
        <v>84</v>
      </c>
      <c r="P3" s="92"/>
      <c r="Q3" s="92"/>
    </row>
    <row r="4" spans="1:18" ht="15.75">
      <c r="A4" s="92"/>
      <c r="B4" s="93"/>
      <c r="C4" s="79" t="s">
        <v>12</v>
      </c>
      <c r="D4" s="79" t="s">
        <v>16</v>
      </c>
      <c r="E4" s="79" t="s">
        <v>13</v>
      </c>
      <c r="F4" s="74" t="s">
        <v>12</v>
      </c>
      <c r="G4" s="74" t="s">
        <v>16</v>
      </c>
      <c r="H4" s="74" t="s">
        <v>13</v>
      </c>
      <c r="I4" s="74" t="s">
        <v>12</v>
      </c>
      <c r="J4" s="74" t="s">
        <v>16</v>
      </c>
      <c r="K4" s="74" t="s">
        <v>13</v>
      </c>
      <c r="L4" s="74" t="s">
        <v>12</v>
      </c>
      <c r="M4" s="74" t="s">
        <v>16</v>
      </c>
      <c r="N4" s="74" t="s">
        <v>13</v>
      </c>
      <c r="O4" s="74" t="s">
        <v>12</v>
      </c>
      <c r="P4" s="74" t="s">
        <v>16</v>
      </c>
      <c r="Q4" s="74" t="s">
        <v>13</v>
      </c>
    </row>
    <row r="5" spans="1:18" ht="113.25" customHeight="1">
      <c r="A5" s="72" t="s">
        <v>1</v>
      </c>
      <c r="B5" s="15" t="s">
        <v>2</v>
      </c>
      <c r="C5" s="39">
        <f>1100+351.3+763.9-0.7</f>
        <v>2214.5</v>
      </c>
      <c r="D5" s="39">
        <f>SUM(D6:D7)</f>
        <v>0</v>
      </c>
      <c r="E5" s="39">
        <f>SUM(E6:E12)</f>
        <v>5574.9</v>
      </c>
      <c r="F5" s="2">
        <f>1300+351.3</f>
        <v>1651.3</v>
      </c>
      <c r="G5" s="2">
        <f>SUM(G6:G7)</f>
        <v>0</v>
      </c>
      <c r="H5" s="2">
        <f>SUM(H6:H12)</f>
        <v>1756.5</v>
      </c>
      <c r="I5" s="2">
        <f>1300+351.3</f>
        <v>1651.3</v>
      </c>
      <c r="J5" s="2">
        <f>SUM(J6:J7)</f>
        <v>0</v>
      </c>
      <c r="K5" s="2">
        <f>SUM(K6:K12)</f>
        <v>1756.5</v>
      </c>
      <c r="L5" s="2">
        <f>1300+1000</f>
        <v>2300</v>
      </c>
      <c r="M5" s="2">
        <f>SUM(M6:M7)</f>
        <v>0</v>
      </c>
      <c r="N5" s="2">
        <f>SUM(N6:N7)</f>
        <v>0</v>
      </c>
      <c r="O5" s="2">
        <f>1300+1000</f>
        <v>2300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3"/>
      <c r="B6" s="16" t="s">
        <v>90</v>
      </c>
      <c r="C6" s="38">
        <v>183.7</v>
      </c>
      <c r="D6" s="38"/>
      <c r="E6" s="38">
        <v>918.65318000000002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3"/>
      <c r="B7" s="16" t="s">
        <v>91</v>
      </c>
      <c r="C7" s="38">
        <v>167.6</v>
      </c>
      <c r="D7" s="38"/>
      <c r="E7" s="38">
        <v>837.84681999999998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3"/>
      <c r="B8" s="16" t="s">
        <v>96</v>
      </c>
      <c r="C8" s="3"/>
      <c r="D8" s="3"/>
      <c r="E8" s="3"/>
      <c r="F8" s="3">
        <v>351.3</v>
      </c>
      <c r="G8" s="3"/>
      <c r="H8" s="3">
        <v>1756.5</v>
      </c>
      <c r="I8" s="3">
        <v>351.3</v>
      </c>
      <c r="J8" s="38"/>
      <c r="K8" s="3">
        <v>1756.5</v>
      </c>
      <c r="L8" s="3">
        <v>1000</v>
      </c>
      <c r="M8" s="3"/>
      <c r="N8" s="38"/>
      <c r="O8" s="3">
        <v>1000</v>
      </c>
      <c r="P8" s="3"/>
      <c r="Q8" s="3"/>
    </row>
    <row r="9" spans="1:18" ht="65.25" customHeight="1">
      <c r="A9" s="73"/>
      <c r="B9" s="16" t="s">
        <v>128</v>
      </c>
      <c r="C9" s="3">
        <v>86.510999999999996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3"/>
      <c r="B10" s="16" t="s">
        <v>129</v>
      </c>
      <c r="C10" s="3">
        <v>162.34399999999999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3"/>
      <c r="B11" s="16" t="s">
        <v>130</v>
      </c>
      <c r="C11" s="3">
        <v>349.75099999999998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3"/>
      <c r="B12" s="16" t="s">
        <v>131</v>
      </c>
      <c r="C12" s="3">
        <v>165.256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111" customHeight="1">
      <c r="A13" s="89" t="s">
        <v>3</v>
      </c>
      <c r="B13" s="15" t="s">
        <v>4</v>
      </c>
      <c r="C13" s="2">
        <f t="shared" ref="C13:Q13" si="0">SUM(C14:C17)</f>
        <v>3091.0650000000001</v>
      </c>
      <c r="D13" s="2">
        <f t="shared" si="0"/>
        <v>816</v>
      </c>
      <c r="E13" s="2">
        <f t="shared" si="0"/>
        <v>0</v>
      </c>
      <c r="F13" s="2">
        <f t="shared" si="0"/>
        <v>2966.6</v>
      </c>
      <c r="G13" s="2">
        <f t="shared" si="0"/>
        <v>847</v>
      </c>
      <c r="H13" s="2">
        <f t="shared" si="0"/>
        <v>0</v>
      </c>
      <c r="I13" s="2">
        <f t="shared" si="0"/>
        <v>2966.6</v>
      </c>
      <c r="J13" s="2">
        <f t="shared" si="0"/>
        <v>885</v>
      </c>
      <c r="K13" s="2">
        <f t="shared" si="0"/>
        <v>0</v>
      </c>
      <c r="L13" s="2">
        <f t="shared" si="0"/>
        <v>3202.9</v>
      </c>
      <c r="M13" s="2">
        <f t="shared" si="0"/>
        <v>0</v>
      </c>
      <c r="N13" s="2">
        <f t="shared" si="0"/>
        <v>0</v>
      </c>
      <c r="O13" s="2">
        <f t="shared" si="0"/>
        <v>3202.9</v>
      </c>
      <c r="P13" s="2">
        <f t="shared" si="0"/>
        <v>0</v>
      </c>
      <c r="Q13" s="2">
        <f t="shared" si="0"/>
        <v>0</v>
      </c>
      <c r="R13" s="37" t="s">
        <v>20</v>
      </c>
    </row>
    <row r="14" spans="1:18" ht="49.5" customHeight="1">
      <c r="A14" s="90"/>
      <c r="B14" s="17" t="s">
        <v>92</v>
      </c>
      <c r="C14" s="3">
        <f>1577.9+9.77</f>
        <v>1587.67</v>
      </c>
      <c r="D14" s="3">
        <v>440</v>
      </c>
      <c r="E14" s="3"/>
      <c r="F14" s="3">
        <v>1500</v>
      </c>
      <c r="G14" s="3">
        <v>457</v>
      </c>
      <c r="H14" s="3"/>
      <c r="I14" s="3">
        <v>1500</v>
      </c>
      <c r="J14" s="3">
        <v>477</v>
      </c>
      <c r="K14" s="3"/>
      <c r="L14" s="3">
        <v>1500</v>
      </c>
      <c r="M14" s="3"/>
      <c r="N14" s="3"/>
      <c r="O14" s="3">
        <v>1500</v>
      </c>
      <c r="P14" s="3"/>
      <c r="Q14" s="3"/>
    </row>
    <row r="15" spans="1:18" ht="50.25" customHeight="1">
      <c r="A15" s="90"/>
      <c r="B15" s="17" t="s">
        <v>93</v>
      </c>
      <c r="C15" s="3">
        <v>1000</v>
      </c>
      <c r="D15" s="3">
        <v>376</v>
      </c>
      <c r="E15" s="3"/>
      <c r="F15" s="3">
        <v>1000</v>
      </c>
      <c r="G15" s="3">
        <v>390</v>
      </c>
      <c r="H15" s="3"/>
      <c r="I15" s="3">
        <v>1000</v>
      </c>
      <c r="J15" s="3">
        <v>408</v>
      </c>
      <c r="K15" s="3"/>
      <c r="L15" s="3">
        <v>1000</v>
      </c>
      <c r="M15" s="3"/>
      <c r="N15" s="3"/>
      <c r="O15" s="3">
        <v>1000</v>
      </c>
      <c r="P15" s="3"/>
      <c r="Q15" s="3"/>
    </row>
    <row r="16" spans="1:18" ht="48" customHeight="1">
      <c r="A16" s="90"/>
      <c r="B16" s="17" t="s">
        <v>94</v>
      </c>
      <c r="C16" s="3">
        <f>400+103.395</f>
        <v>503.39499999999998</v>
      </c>
      <c r="D16" s="3"/>
      <c r="E16" s="3"/>
      <c r="F16" s="3">
        <v>466.6</v>
      </c>
      <c r="G16" s="3"/>
      <c r="H16" s="3"/>
      <c r="I16" s="3">
        <v>466.6</v>
      </c>
      <c r="J16" s="3"/>
      <c r="K16" s="3"/>
      <c r="L16" s="3">
        <v>702.9</v>
      </c>
      <c r="M16" s="3"/>
      <c r="N16" s="3"/>
      <c r="O16" s="3">
        <v>702.9</v>
      </c>
      <c r="P16" s="3"/>
      <c r="Q16" s="3"/>
    </row>
    <row r="17" spans="1:18" ht="36.75" customHeight="1">
      <c r="A17" s="91"/>
      <c r="B17" s="17" t="s">
        <v>95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8" ht="127.5" customHeight="1">
      <c r="A18" s="76" t="s">
        <v>5</v>
      </c>
      <c r="B18" s="15" t="s">
        <v>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/>
      <c r="J18" s="2">
        <v>0</v>
      </c>
      <c r="K18" s="2">
        <v>0</v>
      </c>
      <c r="L18" s="2"/>
      <c r="M18" s="2">
        <v>0</v>
      </c>
      <c r="N18" s="2">
        <v>0</v>
      </c>
      <c r="O18" s="2"/>
      <c r="P18" s="2"/>
      <c r="Q18" s="2">
        <v>0</v>
      </c>
      <c r="R18" s="37" t="s">
        <v>18</v>
      </c>
    </row>
    <row r="19" spans="1:18" ht="160.5" customHeight="1">
      <c r="A19" s="89" t="s">
        <v>7</v>
      </c>
      <c r="B19" s="15" t="s">
        <v>82</v>
      </c>
      <c r="C19" s="39">
        <f>SUM(C20:C23)</f>
        <v>194.65039999999999</v>
      </c>
      <c r="D19" s="2">
        <f t="shared" ref="D19:Q19" si="1">SUM(D23:D23)</f>
        <v>0</v>
      </c>
      <c r="E19" s="39">
        <f>SUM(E20:E23)</f>
        <v>2084.6054300000001</v>
      </c>
      <c r="F19" s="2">
        <f t="shared" si="1"/>
        <v>0</v>
      </c>
      <c r="G19" s="2">
        <f t="shared" si="1"/>
        <v>0</v>
      </c>
      <c r="H19" s="2">
        <f t="shared" si="1"/>
        <v>0</v>
      </c>
      <c r="I19" s="2">
        <f t="shared" si="1"/>
        <v>0</v>
      </c>
      <c r="J19" s="2">
        <f t="shared" si="1"/>
        <v>0</v>
      </c>
      <c r="K19" s="2">
        <f t="shared" si="1"/>
        <v>0</v>
      </c>
      <c r="L19" s="2">
        <f t="shared" si="1"/>
        <v>0</v>
      </c>
      <c r="M19" s="2">
        <f t="shared" si="1"/>
        <v>0</v>
      </c>
      <c r="N19" s="2">
        <f t="shared" si="1"/>
        <v>0</v>
      </c>
      <c r="O19" s="2">
        <f t="shared" si="1"/>
        <v>0</v>
      </c>
      <c r="P19" s="2">
        <f t="shared" si="1"/>
        <v>0</v>
      </c>
      <c r="Q19" s="2">
        <f t="shared" si="1"/>
        <v>0</v>
      </c>
      <c r="R19" s="37" t="s">
        <v>19</v>
      </c>
    </row>
    <row r="20" spans="1:18" ht="52.5" customHeight="1">
      <c r="A20" s="90"/>
      <c r="B20" s="16" t="s">
        <v>132</v>
      </c>
      <c r="C20" s="78">
        <v>45.786000000000001</v>
      </c>
      <c r="D20" s="3"/>
      <c r="E20" s="78">
        <v>490.35140000000001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8" ht="50.25" customHeight="1">
      <c r="A21" s="90"/>
      <c r="B21" s="16" t="s">
        <v>133</v>
      </c>
      <c r="C21" s="78">
        <v>37.43085</v>
      </c>
      <c r="D21" s="3"/>
      <c r="E21" s="78">
        <v>400.86338000000001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8" ht="50.25" customHeight="1">
      <c r="A22" s="90"/>
      <c r="B22" s="16" t="s">
        <v>134</v>
      </c>
      <c r="C22" s="78">
        <v>66.335949999999997</v>
      </c>
      <c r="D22" s="3"/>
      <c r="E22" s="78">
        <v>710.42075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33" customHeight="1">
      <c r="A23" s="91"/>
      <c r="B23" s="16" t="s">
        <v>135</v>
      </c>
      <c r="C23" s="78">
        <v>45.0976</v>
      </c>
      <c r="D23" s="3"/>
      <c r="E23" s="78">
        <v>482.9699</v>
      </c>
      <c r="F23" s="38"/>
      <c r="G23" s="3"/>
      <c r="H23" s="38"/>
      <c r="I23" s="3"/>
      <c r="J23" s="3"/>
      <c r="K23" s="3"/>
      <c r="L23" s="3"/>
      <c r="M23" s="3"/>
      <c r="N23" s="3"/>
      <c r="O23" s="3"/>
      <c r="P23" s="3"/>
      <c r="Q23" s="3"/>
    </row>
    <row r="24" spans="1:18" s="51" customFormat="1" ht="35.25" customHeight="1">
      <c r="A24" s="73" t="s">
        <v>25</v>
      </c>
      <c r="B24" s="15" t="s">
        <v>156</v>
      </c>
      <c r="C24" s="2">
        <f>C25</f>
        <v>600</v>
      </c>
      <c r="D24" s="39">
        <f t="shared" ref="D24:Q24" si="2">D25</f>
        <v>0</v>
      </c>
      <c r="E24" s="39">
        <f t="shared" si="2"/>
        <v>0</v>
      </c>
      <c r="F24" s="39">
        <f t="shared" si="2"/>
        <v>0</v>
      </c>
      <c r="G24" s="39">
        <f t="shared" si="2"/>
        <v>0</v>
      </c>
      <c r="H24" s="39">
        <f t="shared" si="2"/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  <c r="L24" s="39">
        <f t="shared" si="2"/>
        <v>0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P24" s="39">
        <f t="shared" si="2"/>
        <v>0</v>
      </c>
      <c r="Q24" s="39">
        <f t="shared" si="2"/>
        <v>0</v>
      </c>
      <c r="R24" s="77"/>
    </row>
    <row r="25" spans="1:18" s="51" customFormat="1" ht="51" customHeight="1">
      <c r="A25" s="73"/>
      <c r="B25" s="16" t="s">
        <v>157</v>
      </c>
      <c r="C25" s="3">
        <v>600</v>
      </c>
      <c r="D25" s="3"/>
      <c r="E25" s="38"/>
      <c r="F25" s="38"/>
      <c r="G25" s="3"/>
      <c r="H25" s="38"/>
      <c r="I25" s="3"/>
      <c r="J25" s="3"/>
      <c r="K25" s="3"/>
      <c r="L25" s="3"/>
      <c r="M25" s="3"/>
      <c r="N25" s="3"/>
      <c r="O25" s="3"/>
      <c r="P25" s="3"/>
      <c r="Q25" s="3"/>
      <c r="R25" s="37"/>
    </row>
    <row r="26" spans="1:18" ht="15.75">
      <c r="A26" s="76"/>
      <c r="B26" s="15" t="s">
        <v>8</v>
      </c>
      <c r="C26" s="2">
        <f>C5+C13+C18+C19+C24</f>
        <v>6100.215400000001</v>
      </c>
      <c r="D26" s="2">
        <f t="shared" ref="D26:Q26" si="3">D5+D13+D18+D19</f>
        <v>816</v>
      </c>
      <c r="E26" s="2">
        <f t="shared" si="3"/>
        <v>7659.5054299999993</v>
      </c>
      <c r="F26" s="2">
        <f t="shared" si="3"/>
        <v>4617.8999999999996</v>
      </c>
      <c r="G26" s="2">
        <f t="shared" si="3"/>
        <v>847</v>
      </c>
      <c r="H26" s="2">
        <f t="shared" si="3"/>
        <v>1756.5</v>
      </c>
      <c r="I26" s="2">
        <f t="shared" si="3"/>
        <v>4617.8999999999996</v>
      </c>
      <c r="J26" s="2">
        <f t="shared" si="3"/>
        <v>885</v>
      </c>
      <c r="K26" s="2">
        <f t="shared" si="3"/>
        <v>1756.5</v>
      </c>
      <c r="L26" s="2">
        <f t="shared" si="3"/>
        <v>5502.9</v>
      </c>
      <c r="M26" s="2">
        <f t="shared" si="3"/>
        <v>0</v>
      </c>
      <c r="N26" s="2">
        <f t="shared" si="3"/>
        <v>0</v>
      </c>
      <c r="O26" s="2">
        <f t="shared" si="3"/>
        <v>5502.9</v>
      </c>
      <c r="P26" s="2">
        <f t="shared" si="3"/>
        <v>0</v>
      </c>
      <c r="Q26" s="2">
        <f t="shared" si="3"/>
        <v>0</v>
      </c>
    </row>
  </sheetData>
  <mergeCells count="11">
    <mergeCell ref="C2:Q2"/>
    <mergeCell ref="A1:Q1"/>
    <mergeCell ref="A19:A23"/>
    <mergeCell ref="I3:K3"/>
    <mergeCell ref="F3:H3"/>
    <mergeCell ref="C3:E3"/>
    <mergeCell ref="B2:B4"/>
    <mergeCell ref="A2:A4"/>
    <mergeCell ref="A13:A17"/>
    <mergeCell ref="L3:N3"/>
    <mergeCell ref="O3:Q3"/>
  </mergeCells>
  <pageMargins left="0.39370078740157483" right="0.23622047244094491" top="0.54" bottom="0.65" header="0.62" footer="0.31496062992125984"/>
  <pageSetup paperSize="9" scale="6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1"/>
  <sheetViews>
    <sheetView zoomScale="90" zoomScaleNormal="90" workbookViewId="0">
      <pane ySplit="2340" topLeftCell="A33" activePane="bottomLeft"/>
      <selection sqref="A1:XFD1048576"/>
      <selection pane="bottomLeft" activeCell="E36" sqref="E36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7" t="s">
        <v>66</v>
      </c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7" ht="15.75" customHeight="1">
      <c r="A2" s="92" t="s">
        <v>15</v>
      </c>
      <c r="B2" s="93" t="s">
        <v>14</v>
      </c>
      <c r="C2" s="92" t="s">
        <v>0</v>
      </c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7">
      <c r="A3" s="92"/>
      <c r="B3" s="93"/>
      <c r="C3" s="94" t="s">
        <v>53</v>
      </c>
      <c r="D3" s="94"/>
      <c r="E3" s="94"/>
      <c r="F3" s="94" t="s">
        <v>77</v>
      </c>
      <c r="G3" s="94"/>
      <c r="H3" s="94" t="s">
        <v>78</v>
      </c>
      <c r="I3" s="94"/>
      <c r="J3" s="94" t="s">
        <v>83</v>
      </c>
      <c r="K3" s="94"/>
      <c r="L3" s="94" t="s">
        <v>84</v>
      </c>
      <c r="M3" s="94"/>
    </row>
    <row r="4" spans="1:17">
      <c r="A4" s="92"/>
      <c r="B4" s="93"/>
      <c r="C4" s="83" t="s">
        <v>12</v>
      </c>
      <c r="D4" s="83" t="s">
        <v>16</v>
      </c>
      <c r="E4" s="83" t="s">
        <v>13</v>
      </c>
      <c r="F4" s="83" t="s">
        <v>12</v>
      </c>
      <c r="G4" s="83" t="s">
        <v>13</v>
      </c>
      <c r="H4" s="83" t="s">
        <v>12</v>
      </c>
      <c r="I4" s="83" t="s">
        <v>13</v>
      </c>
      <c r="J4" s="83" t="s">
        <v>12</v>
      </c>
      <c r="K4" s="83" t="s">
        <v>13</v>
      </c>
      <c r="L4" s="83" t="s">
        <v>12</v>
      </c>
      <c r="M4" s="83" t="s">
        <v>13</v>
      </c>
    </row>
    <row r="5" spans="1:17" ht="110.25" customHeight="1">
      <c r="A5" s="84" t="s">
        <v>1</v>
      </c>
      <c r="B5" s="15" t="s">
        <v>55</v>
      </c>
      <c r="C5" s="2">
        <f>C6+C7</f>
        <v>1483</v>
      </c>
      <c r="D5" s="2">
        <f t="shared" ref="D5:M5" si="0">D6+D7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109</v>
      </c>
      <c r="C6" s="3">
        <v>1404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166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89" t="s">
        <v>3</v>
      </c>
      <c r="B8" s="15" t="s">
        <v>21</v>
      </c>
      <c r="C8" s="2">
        <f>C9</f>
        <v>2286.42</v>
      </c>
      <c r="D8" s="2">
        <f t="shared" ref="D8:M8" si="1">D9</f>
        <v>0</v>
      </c>
      <c r="E8" s="2">
        <f t="shared" si="1"/>
        <v>0</v>
      </c>
      <c r="F8" s="2">
        <f t="shared" si="1"/>
        <v>2121.5</v>
      </c>
      <c r="G8" s="2">
        <f t="shared" si="1"/>
        <v>0</v>
      </c>
      <c r="H8" s="2">
        <f t="shared" si="1"/>
        <v>914.7</v>
      </c>
      <c r="I8" s="2">
        <f t="shared" si="1"/>
        <v>0</v>
      </c>
      <c r="J8" s="2">
        <f t="shared" si="1"/>
        <v>914.7</v>
      </c>
      <c r="K8" s="2">
        <f t="shared" si="1"/>
        <v>0</v>
      </c>
      <c r="L8" s="2">
        <f t="shared" si="1"/>
        <v>914.7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91"/>
      <c r="B9" s="16" t="s">
        <v>110</v>
      </c>
      <c r="C9" s="3">
        <v>2286.42</v>
      </c>
      <c r="D9" s="3"/>
      <c r="E9" s="3"/>
      <c r="F9" s="3">
        <v>2121.5</v>
      </c>
      <c r="G9" s="3"/>
      <c r="H9" s="3">
        <v>914.7</v>
      </c>
      <c r="I9" s="3"/>
      <c r="J9" s="3">
        <v>914.7</v>
      </c>
      <c r="K9" s="3"/>
      <c r="L9" s="3">
        <v>914.7</v>
      </c>
      <c r="M9" s="3"/>
      <c r="N9" s="13" t="s">
        <v>22</v>
      </c>
    </row>
    <row r="10" spans="1:17" ht="128.25" customHeight="1">
      <c r="A10" s="89" t="s">
        <v>5</v>
      </c>
      <c r="B10" s="15" t="s">
        <v>24</v>
      </c>
      <c r="C10" s="2">
        <f>SUM(C11:C15)</f>
        <v>4176.4019600000001</v>
      </c>
      <c r="D10" s="2">
        <f t="shared" ref="D10:M10" si="2">SUM(D11:D15)</f>
        <v>0</v>
      </c>
      <c r="E10" s="2">
        <f t="shared" si="2"/>
        <v>92974.77</v>
      </c>
      <c r="F10" s="2">
        <f t="shared" si="2"/>
        <v>0</v>
      </c>
      <c r="G10" s="2">
        <f t="shared" si="2"/>
        <v>0</v>
      </c>
      <c r="H10" s="2">
        <f t="shared" si="2"/>
        <v>0</v>
      </c>
      <c r="I10" s="2">
        <f t="shared" si="2"/>
        <v>0</v>
      </c>
      <c r="J10" s="2">
        <f t="shared" si="2"/>
        <v>0</v>
      </c>
      <c r="K10" s="2">
        <f t="shared" si="2"/>
        <v>0</v>
      </c>
      <c r="L10" s="2">
        <f t="shared" si="2"/>
        <v>0</v>
      </c>
      <c r="M10" s="2">
        <f t="shared" si="2"/>
        <v>0</v>
      </c>
      <c r="N10" s="13" t="s">
        <v>22</v>
      </c>
      <c r="O10" s="22" t="s">
        <v>60</v>
      </c>
      <c r="P10" s="23"/>
      <c r="Q10" s="57">
        <v>14</v>
      </c>
    </row>
    <row r="11" spans="1:17" ht="49.5" customHeight="1">
      <c r="A11" s="91"/>
      <c r="B11" s="16" t="s">
        <v>136</v>
      </c>
      <c r="C11" s="3">
        <v>258.18</v>
      </c>
      <c r="D11" s="3"/>
      <c r="E11" s="3">
        <v>6361.94</v>
      </c>
      <c r="F11" s="3"/>
      <c r="G11" s="3"/>
      <c r="H11" s="3"/>
      <c r="I11" s="3"/>
      <c r="J11" s="3"/>
      <c r="K11" s="3"/>
      <c r="L11" s="3"/>
      <c r="M11" s="3"/>
      <c r="O11" s="22"/>
      <c r="P11" s="23"/>
    </row>
    <row r="12" spans="1:17" ht="36.75" customHeight="1">
      <c r="A12" s="81"/>
      <c r="B12" s="16" t="s">
        <v>111</v>
      </c>
      <c r="C12" s="3">
        <v>2873.46</v>
      </c>
      <c r="D12" s="3"/>
      <c r="E12" s="3">
        <v>75394.13</v>
      </c>
      <c r="F12" s="3"/>
      <c r="G12" s="3"/>
      <c r="H12" s="3"/>
      <c r="I12" s="3"/>
      <c r="J12" s="3"/>
      <c r="K12" s="44"/>
      <c r="L12" s="3"/>
      <c r="M12" s="3"/>
      <c r="O12" s="22"/>
      <c r="P12" s="23"/>
    </row>
    <row r="13" spans="1:17" ht="83.25" customHeight="1">
      <c r="A13" s="81"/>
      <c r="B13" s="16" t="s">
        <v>137</v>
      </c>
      <c r="C13" s="3">
        <v>427.59</v>
      </c>
      <c r="D13" s="3"/>
      <c r="E13" s="3">
        <v>11218.7</v>
      </c>
      <c r="F13" s="3"/>
      <c r="G13" s="3">
        <v>0</v>
      </c>
      <c r="H13" s="3"/>
      <c r="I13" s="3"/>
      <c r="J13" s="3"/>
      <c r="K13" s="44"/>
      <c r="L13" s="3"/>
      <c r="M13" s="3"/>
      <c r="O13" s="22"/>
      <c r="P13" s="23"/>
    </row>
    <row r="14" spans="1:17" ht="51" customHeight="1">
      <c r="A14" s="81"/>
      <c r="B14" s="16" t="s">
        <v>161</v>
      </c>
      <c r="C14" s="3">
        <v>372.17196000000001</v>
      </c>
      <c r="D14" s="3"/>
      <c r="E14" s="3"/>
      <c r="F14" s="3"/>
      <c r="G14" s="3"/>
      <c r="H14" s="3"/>
      <c r="I14" s="3"/>
      <c r="J14" s="3"/>
      <c r="K14" s="44"/>
      <c r="L14" s="3"/>
      <c r="M14" s="3"/>
      <c r="O14" s="22"/>
      <c r="P14" s="23"/>
    </row>
    <row r="15" spans="1:17" ht="35.25" customHeight="1">
      <c r="A15" s="81"/>
      <c r="B15" s="16" t="s">
        <v>160</v>
      </c>
      <c r="C15" s="3">
        <f>175+70</f>
        <v>245</v>
      </c>
      <c r="D15" s="3"/>
      <c r="E15" s="3"/>
      <c r="F15" s="3"/>
      <c r="G15" s="3"/>
      <c r="H15" s="3"/>
      <c r="I15" s="3"/>
      <c r="J15" s="3"/>
      <c r="K15" s="44"/>
      <c r="L15" s="3"/>
      <c r="M15" s="3"/>
      <c r="O15" s="22"/>
      <c r="P15" s="23"/>
    </row>
    <row r="16" spans="1:17" ht="113.25" customHeight="1">
      <c r="A16" s="89" t="s">
        <v>7</v>
      </c>
      <c r="B16" s="15" t="s">
        <v>26</v>
      </c>
      <c r="C16" s="2">
        <f t="shared" ref="C16:M16" si="3">SUM(C17:C17)</f>
        <v>5114</v>
      </c>
      <c r="D16" s="2">
        <f t="shared" si="3"/>
        <v>0</v>
      </c>
      <c r="E16" s="2">
        <f t="shared" si="3"/>
        <v>0</v>
      </c>
      <c r="F16" s="2">
        <f t="shared" si="3"/>
        <v>4920</v>
      </c>
      <c r="G16" s="2">
        <f t="shared" si="3"/>
        <v>0</v>
      </c>
      <c r="H16" s="2">
        <f t="shared" si="3"/>
        <v>4820</v>
      </c>
      <c r="I16" s="2">
        <f t="shared" si="3"/>
        <v>0</v>
      </c>
      <c r="J16" s="2">
        <f t="shared" si="3"/>
        <v>4820</v>
      </c>
      <c r="K16" s="2">
        <f t="shared" si="3"/>
        <v>0</v>
      </c>
      <c r="L16" s="2">
        <f t="shared" si="3"/>
        <v>4820</v>
      </c>
      <c r="M16" s="2">
        <f t="shared" si="3"/>
        <v>0</v>
      </c>
      <c r="N16" s="13" t="s">
        <v>34</v>
      </c>
      <c r="O16" s="14">
        <v>601</v>
      </c>
    </row>
    <row r="17" spans="1:15" ht="32.25" customHeight="1">
      <c r="A17" s="90"/>
      <c r="B17" s="16" t="s">
        <v>112</v>
      </c>
      <c r="C17" s="3">
        <v>5114</v>
      </c>
      <c r="D17" s="3"/>
      <c r="E17" s="3"/>
      <c r="F17" s="3">
        <v>4920</v>
      </c>
      <c r="G17" s="3"/>
      <c r="H17" s="3">
        <v>4820</v>
      </c>
      <c r="I17" s="3"/>
      <c r="J17" s="3">
        <v>4820</v>
      </c>
      <c r="K17" s="3"/>
      <c r="L17" s="3">
        <v>4820</v>
      </c>
      <c r="M17" s="3"/>
    </row>
    <row r="18" spans="1:15" ht="97.5" customHeight="1">
      <c r="A18" s="84" t="s">
        <v>25</v>
      </c>
      <c r="B18" s="15" t="s">
        <v>28</v>
      </c>
      <c r="C18" s="2">
        <v>150</v>
      </c>
      <c r="D18" s="2"/>
      <c r="E18" s="2"/>
      <c r="F18" s="2">
        <v>200</v>
      </c>
      <c r="G18" s="2"/>
      <c r="H18" s="2">
        <v>100</v>
      </c>
      <c r="I18" s="2"/>
      <c r="J18" s="2">
        <v>100</v>
      </c>
      <c r="K18" s="2"/>
      <c r="L18" s="2">
        <v>100</v>
      </c>
      <c r="M18" s="2"/>
      <c r="N18" s="13" t="s">
        <v>34</v>
      </c>
      <c r="O18" s="14">
        <v>602</v>
      </c>
    </row>
    <row r="19" spans="1:15" ht="126.75" customHeight="1">
      <c r="A19" s="84" t="s">
        <v>27</v>
      </c>
      <c r="B19" s="15" t="s">
        <v>36</v>
      </c>
      <c r="C19" s="2">
        <v>1853.70452</v>
      </c>
      <c r="D19" s="2"/>
      <c r="E19" s="2"/>
      <c r="F19" s="2">
        <v>970</v>
      </c>
      <c r="G19" s="2"/>
      <c r="H19" s="2">
        <v>800</v>
      </c>
      <c r="I19" s="2"/>
      <c r="J19" s="2">
        <v>800</v>
      </c>
      <c r="K19" s="2"/>
      <c r="L19" s="2">
        <v>800</v>
      </c>
      <c r="M19" s="2"/>
      <c r="N19" s="13" t="s">
        <v>34</v>
      </c>
      <c r="O19" s="14">
        <v>603</v>
      </c>
    </row>
    <row r="20" spans="1:15" ht="114" customHeight="1">
      <c r="A20" s="84" t="s">
        <v>29</v>
      </c>
      <c r="B20" s="15" t="s">
        <v>30</v>
      </c>
      <c r="C20" s="2">
        <v>1261</v>
      </c>
      <c r="D20" s="2"/>
      <c r="E20" s="2"/>
      <c r="F20" s="2">
        <v>900</v>
      </c>
      <c r="G20" s="2"/>
      <c r="H20" s="2">
        <v>800</v>
      </c>
      <c r="I20" s="2"/>
      <c r="J20" s="2">
        <v>800</v>
      </c>
      <c r="K20" s="2"/>
      <c r="L20" s="55">
        <v>800</v>
      </c>
      <c r="M20" s="2"/>
      <c r="N20" s="13" t="s">
        <v>34</v>
      </c>
      <c r="O20" s="14">
        <v>604</v>
      </c>
    </row>
    <row r="21" spans="1:15" ht="96" customHeight="1">
      <c r="A21" s="80" t="s">
        <v>31</v>
      </c>
      <c r="B21" s="15" t="s">
        <v>32</v>
      </c>
      <c r="C21" s="2">
        <v>2688.085</v>
      </c>
      <c r="D21" s="2">
        <v>0</v>
      </c>
      <c r="E21" s="2">
        <v>0</v>
      </c>
      <c r="F21" s="2">
        <v>4673.92</v>
      </c>
      <c r="G21" s="2">
        <v>0</v>
      </c>
      <c r="H21" s="2">
        <v>314.67899999999997</v>
      </c>
      <c r="I21" s="2">
        <v>0</v>
      </c>
      <c r="J21" s="2">
        <v>1300</v>
      </c>
      <c r="K21" s="2">
        <v>0</v>
      </c>
      <c r="L21" s="2">
        <v>1300</v>
      </c>
      <c r="M21" s="2">
        <v>0</v>
      </c>
      <c r="N21" s="13" t="s">
        <v>34</v>
      </c>
      <c r="O21" s="14">
        <v>605</v>
      </c>
    </row>
    <row r="22" spans="1:15" ht="115.5" customHeight="1">
      <c r="A22" s="89" t="s">
        <v>33</v>
      </c>
      <c r="B22" s="26" t="s">
        <v>61</v>
      </c>
      <c r="C22" s="2">
        <f>SUM(C23:C24)</f>
        <v>256.68544000000003</v>
      </c>
      <c r="D22" s="2">
        <f t="shared" ref="D22:M22" si="4">SUM(D23:D24)</f>
        <v>0</v>
      </c>
      <c r="E22" s="2">
        <f t="shared" si="4"/>
        <v>933.33333000000005</v>
      </c>
      <c r="F22" s="2">
        <f t="shared" si="4"/>
        <v>0</v>
      </c>
      <c r="G22" s="2">
        <f t="shared" si="4"/>
        <v>0</v>
      </c>
      <c r="H22" s="2">
        <f t="shared" si="4"/>
        <v>0</v>
      </c>
      <c r="I22" s="2">
        <f t="shared" si="4"/>
        <v>0</v>
      </c>
      <c r="J22" s="2">
        <f t="shared" si="4"/>
        <v>0</v>
      </c>
      <c r="K22" s="2">
        <f t="shared" si="4"/>
        <v>0</v>
      </c>
      <c r="L22" s="2">
        <f t="shared" si="4"/>
        <v>0</v>
      </c>
      <c r="M22" s="2">
        <f t="shared" si="4"/>
        <v>0</v>
      </c>
      <c r="N22" s="13" t="s">
        <v>34</v>
      </c>
      <c r="O22" s="14" t="s">
        <v>69</v>
      </c>
    </row>
    <row r="23" spans="1:15" ht="33" customHeight="1">
      <c r="A23" s="91"/>
      <c r="B23" s="27" t="s">
        <v>113</v>
      </c>
      <c r="C23" s="3">
        <v>229.06325000000001</v>
      </c>
      <c r="D23" s="2"/>
      <c r="E23" s="3">
        <v>894.27164000000005</v>
      </c>
      <c r="F23" s="2"/>
      <c r="G23" s="2"/>
      <c r="H23" s="3"/>
      <c r="I23" s="3"/>
      <c r="J23" s="3"/>
      <c r="K23" s="3"/>
      <c r="L23" s="3"/>
      <c r="M23" s="3"/>
    </row>
    <row r="24" spans="1:15" ht="52.5" customHeight="1">
      <c r="A24" s="82"/>
      <c r="B24" s="27" t="s">
        <v>114</v>
      </c>
      <c r="C24" s="3">
        <v>27.62219</v>
      </c>
      <c r="D24" s="2"/>
      <c r="E24" s="3">
        <v>39.061689999999999</v>
      </c>
      <c r="F24" s="2"/>
      <c r="G24" s="2"/>
      <c r="H24" s="3"/>
      <c r="I24" s="3"/>
      <c r="J24" s="3"/>
      <c r="K24" s="3"/>
      <c r="L24" s="3"/>
      <c r="M24" s="3"/>
    </row>
    <row r="25" spans="1:15" ht="146.25" customHeight="1">
      <c r="A25" s="82" t="s">
        <v>35</v>
      </c>
      <c r="B25" s="26" t="s">
        <v>81</v>
      </c>
      <c r="C25" s="55">
        <f>C28+C27+C26</f>
        <v>56.25</v>
      </c>
      <c r="D25" s="2">
        <f t="shared" ref="D25:M25" si="5">D28+D27+D26</f>
        <v>0</v>
      </c>
      <c r="E25" s="55">
        <f t="shared" si="5"/>
        <v>1068.3800000000001</v>
      </c>
      <c r="F25" s="2">
        <f t="shared" si="5"/>
        <v>0</v>
      </c>
      <c r="G25" s="2">
        <f t="shared" si="5"/>
        <v>0</v>
      </c>
      <c r="H25" s="2">
        <f t="shared" si="5"/>
        <v>0</v>
      </c>
      <c r="I25" s="2">
        <f t="shared" si="5"/>
        <v>0</v>
      </c>
      <c r="J25" s="2">
        <f t="shared" si="5"/>
        <v>0</v>
      </c>
      <c r="K25" s="2">
        <f t="shared" si="5"/>
        <v>0</v>
      </c>
      <c r="L25" s="2">
        <f t="shared" si="5"/>
        <v>0</v>
      </c>
      <c r="M25" s="2">
        <f t="shared" si="5"/>
        <v>0</v>
      </c>
    </row>
    <row r="26" spans="1:15" ht="53.25" customHeight="1">
      <c r="A26" s="82"/>
      <c r="B26" s="27" t="s">
        <v>115</v>
      </c>
      <c r="C26" s="52">
        <v>25.48</v>
      </c>
      <c r="D26" s="3"/>
      <c r="E26" s="52">
        <v>484.12</v>
      </c>
      <c r="F26" s="3"/>
      <c r="G26" s="3"/>
      <c r="H26" s="3"/>
      <c r="I26" s="3"/>
      <c r="J26" s="3"/>
      <c r="K26" s="3"/>
      <c r="L26" s="3"/>
      <c r="M26" s="3"/>
    </row>
    <row r="27" spans="1:15" ht="66" customHeight="1">
      <c r="A27" s="82"/>
      <c r="B27" s="27" t="s">
        <v>116</v>
      </c>
      <c r="C27" s="52">
        <v>11.29</v>
      </c>
      <c r="D27" s="3"/>
      <c r="E27" s="52">
        <v>214.3</v>
      </c>
      <c r="F27" s="3"/>
      <c r="G27" s="3"/>
      <c r="H27" s="3"/>
      <c r="I27" s="3"/>
      <c r="J27" s="3"/>
      <c r="K27" s="3"/>
      <c r="L27" s="3"/>
      <c r="M27" s="3"/>
    </row>
    <row r="28" spans="1:15" ht="66" customHeight="1">
      <c r="A28" s="54"/>
      <c r="B28" s="27" t="s">
        <v>117</v>
      </c>
      <c r="C28" s="52">
        <v>19.48</v>
      </c>
      <c r="D28" s="3"/>
      <c r="E28" s="52">
        <v>369.96</v>
      </c>
      <c r="F28" s="3"/>
      <c r="G28" s="3"/>
      <c r="H28" s="3"/>
      <c r="I28" s="3"/>
      <c r="J28" s="3"/>
      <c r="K28" s="3"/>
      <c r="L28" s="52"/>
      <c r="M28" s="3"/>
    </row>
    <row r="29" spans="1:15" ht="128.25" customHeight="1">
      <c r="A29" s="82" t="s">
        <v>37</v>
      </c>
      <c r="B29" s="26" t="s">
        <v>82</v>
      </c>
      <c r="C29" s="39">
        <f>SUM(C30:C32)</f>
        <v>115.33198999999999</v>
      </c>
      <c r="D29" s="39">
        <f>SUM(D30:D32)</f>
        <v>0</v>
      </c>
      <c r="E29" s="39">
        <f>SUM(E30:E32)</f>
        <v>1573.27133</v>
      </c>
      <c r="F29" s="2">
        <f t="shared" ref="F29:M29" si="6">SUM(F30:F31)</f>
        <v>0</v>
      </c>
      <c r="G29" s="2">
        <f t="shared" si="6"/>
        <v>0</v>
      </c>
      <c r="H29" s="2">
        <f t="shared" si="6"/>
        <v>0</v>
      </c>
      <c r="I29" s="2">
        <f t="shared" si="6"/>
        <v>0</v>
      </c>
      <c r="J29" s="2">
        <f t="shared" si="6"/>
        <v>0</v>
      </c>
      <c r="K29" s="2">
        <f t="shared" si="6"/>
        <v>0</v>
      </c>
      <c r="L29" s="2">
        <f t="shared" si="6"/>
        <v>0</v>
      </c>
      <c r="M29" s="2">
        <f t="shared" si="6"/>
        <v>0</v>
      </c>
    </row>
    <row r="30" spans="1:15" ht="64.5" customHeight="1">
      <c r="A30" s="82"/>
      <c r="B30" s="27" t="s">
        <v>118</v>
      </c>
      <c r="C30" s="38">
        <v>35</v>
      </c>
      <c r="D30" s="38"/>
      <c r="E30" s="38">
        <v>665</v>
      </c>
      <c r="F30" s="3"/>
      <c r="G30" s="3"/>
      <c r="H30" s="3"/>
      <c r="I30" s="3"/>
      <c r="J30" s="3"/>
      <c r="K30" s="3"/>
      <c r="L30" s="52"/>
      <c r="M30" s="3"/>
    </row>
    <row r="31" spans="1:15" ht="33.75" customHeight="1">
      <c r="A31" s="54"/>
      <c r="B31" s="27" t="s">
        <v>119</v>
      </c>
      <c r="C31" s="38">
        <v>5.7850000000000001</v>
      </c>
      <c r="D31" s="38"/>
      <c r="E31" s="38">
        <v>109.91500000000001</v>
      </c>
      <c r="F31" s="3"/>
      <c r="G31" s="3"/>
      <c r="H31" s="3"/>
      <c r="I31" s="3"/>
      <c r="J31" s="3"/>
      <c r="K31" s="3"/>
      <c r="L31" s="52"/>
      <c r="M31" s="3"/>
    </row>
    <row r="32" spans="1:15" ht="33.75" customHeight="1">
      <c r="A32" s="54"/>
      <c r="B32" s="27" t="s">
        <v>158</v>
      </c>
      <c r="C32" s="38">
        <v>74.546989999999994</v>
      </c>
      <c r="D32" s="38"/>
      <c r="E32" s="38">
        <v>798.35632999999996</v>
      </c>
      <c r="F32" s="3"/>
      <c r="G32" s="3"/>
      <c r="H32" s="3"/>
      <c r="I32" s="3"/>
      <c r="J32" s="3"/>
      <c r="K32" s="3"/>
      <c r="L32" s="52"/>
      <c r="M32" s="3"/>
    </row>
    <row r="33" spans="1:17" ht="48.75" customHeight="1">
      <c r="A33" s="82" t="s">
        <v>38</v>
      </c>
      <c r="B33" s="26" t="s">
        <v>88</v>
      </c>
      <c r="C33" s="2">
        <f>C34+C35+C36</f>
        <v>0</v>
      </c>
      <c r="D33" s="2">
        <f t="shared" ref="D33:M33" si="7">D34+D35+D36</f>
        <v>0</v>
      </c>
      <c r="E33" s="2">
        <f t="shared" si="7"/>
        <v>0</v>
      </c>
      <c r="F33" s="2">
        <f t="shared" si="7"/>
        <v>0</v>
      </c>
      <c r="G33" s="2">
        <f t="shared" si="7"/>
        <v>0</v>
      </c>
      <c r="H33" s="2">
        <f>H34+H35+H36+H37</f>
        <v>600</v>
      </c>
      <c r="I33" s="2">
        <f t="shared" si="7"/>
        <v>0</v>
      </c>
      <c r="J33" s="2">
        <f t="shared" si="7"/>
        <v>0</v>
      </c>
      <c r="K33" s="2">
        <f t="shared" si="7"/>
        <v>0</v>
      </c>
      <c r="L33" s="2">
        <f t="shared" si="7"/>
        <v>0</v>
      </c>
      <c r="M33" s="2">
        <f t="shared" si="7"/>
        <v>0</v>
      </c>
    </row>
    <row r="34" spans="1:17" ht="128.25" customHeight="1">
      <c r="A34" s="82"/>
      <c r="B34" s="27" t="s">
        <v>120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7" ht="48.75" customHeight="1">
      <c r="A35" s="82"/>
      <c r="B35" s="27" t="s">
        <v>121</v>
      </c>
      <c r="C35" s="3"/>
      <c r="D35" s="3"/>
      <c r="E35" s="3"/>
      <c r="F35" s="3">
        <v>0</v>
      </c>
      <c r="G35" s="3"/>
      <c r="H35" s="3"/>
      <c r="I35" s="3"/>
      <c r="J35" s="3"/>
      <c r="K35" s="3"/>
      <c r="L35" s="3"/>
      <c r="M35" s="3"/>
    </row>
    <row r="36" spans="1:17" ht="35.25" customHeight="1">
      <c r="A36" s="54"/>
      <c r="B36" s="27" t="s">
        <v>122</v>
      </c>
      <c r="C36" s="3"/>
      <c r="D36" s="3"/>
      <c r="E36" s="3"/>
      <c r="F36" s="3"/>
      <c r="G36" s="3"/>
      <c r="H36" s="3"/>
      <c r="I36" s="3"/>
      <c r="J36" s="3"/>
      <c r="K36" s="3"/>
      <c r="L36" s="52"/>
      <c r="M36" s="3"/>
    </row>
    <row r="37" spans="1:17" ht="51.75" customHeight="1">
      <c r="A37" s="54"/>
      <c r="B37" s="27" t="s">
        <v>159</v>
      </c>
      <c r="C37" s="3"/>
      <c r="D37" s="3"/>
      <c r="E37" s="3"/>
      <c r="F37" s="3"/>
      <c r="G37" s="3"/>
      <c r="H37" s="3">
        <v>600</v>
      </c>
      <c r="I37" s="3"/>
      <c r="J37" s="3"/>
      <c r="K37" s="3"/>
      <c r="L37" s="52"/>
      <c r="M37" s="3"/>
    </row>
    <row r="38" spans="1:17" s="51" customFormat="1" ht="35.25" customHeight="1">
      <c r="A38" s="82" t="s">
        <v>162</v>
      </c>
      <c r="B38" s="26" t="s">
        <v>163</v>
      </c>
      <c r="C38" s="2">
        <f>C39+C40</f>
        <v>15.2</v>
      </c>
      <c r="D38" s="2">
        <f t="shared" ref="D38:M38" si="8">D39+D40</f>
        <v>0</v>
      </c>
      <c r="E38" s="2">
        <f t="shared" si="8"/>
        <v>288.8</v>
      </c>
      <c r="F38" s="2">
        <f t="shared" si="8"/>
        <v>55.939</v>
      </c>
      <c r="G38" s="2">
        <f t="shared" si="8"/>
        <v>1062.0999999999999</v>
      </c>
      <c r="H38" s="2">
        <f t="shared" si="8"/>
        <v>0</v>
      </c>
      <c r="I38" s="2">
        <f t="shared" si="8"/>
        <v>0</v>
      </c>
      <c r="J38" s="2">
        <f t="shared" si="8"/>
        <v>0</v>
      </c>
      <c r="K38" s="2">
        <f t="shared" si="8"/>
        <v>0</v>
      </c>
      <c r="L38" s="2">
        <f t="shared" si="8"/>
        <v>0</v>
      </c>
      <c r="M38" s="2">
        <f t="shared" si="8"/>
        <v>0</v>
      </c>
      <c r="N38" s="49"/>
      <c r="O38" s="114"/>
      <c r="Q38" s="57"/>
    </row>
    <row r="39" spans="1:17" ht="51.75" customHeight="1">
      <c r="A39" s="54"/>
      <c r="B39" s="27" t="s">
        <v>164</v>
      </c>
      <c r="C39" s="3">
        <v>15.2</v>
      </c>
      <c r="D39" s="3"/>
      <c r="E39" s="3">
        <v>288.8</v>
      </c>
      <c r="F39" s="3"/>
      <c r="G39" s="3"/>
      <c r="H39" s="3"/>
      <c r="I39" s="3"/>
      <c r="J39" s="3"/>
      <c r="K39" s="3"/>
      <c r="L39" s="52"/>
      <c r="M39" s="3"/>
    </row>
    <row r="40" spans="1:17" ht="51.75" customHeight="1">
      <c r="A40" s="54"/>
      <c r="B40" s="27" t="s">
        <v>165</v>
      </c>
      <c r="C40" s="3"/>
      <c r="D40" s="3"/>
      <c r="E40" s="3"/>
      <c r="F40" s="3">
        <v>55.939</v>
      </c>
      <c r="G40" s="3">
        <v>1062.0999999999999</v>
      </c>
      <c r="H40" s="3"/>
      <c r="I40" s="3"/>
      <c r="J40" s="3"/>
      <c r="K40" s="3"/>
      <c r="L40" s="52"/>
      <c r="M40" s="3"/>
    </row>
    <row r="41" spans="1:17">
      <c r="A41" s="84"/>
      <c r="B41" s="15" t="s">
        <v>8</v>
      </c>
      <c r="C41" s="2">
        <f>C5+C8+C10+C16+C18+C19+C20+C21+C22+C25+C29+C33+C38</f>
        <v>19456.07891</v>
      </c>
      <c r="D41" s="2">
        <f t="shared" ref="D41:M41" si="9">D5+D8+D10+D16+D18+D19+D20+D21+D22+D25+D29+D33+D38</f>
        <v>0</v>
      </c>
      <c r="E41" s="2">
        <f t="shared" si="9"/>
        <v>96838.554660000009</v>
      </c>
      <c r="F41" s="2">
        <f t="shared" si="9"/>
        <v>15841.359</v>
      </c>
      <c r="G41" s="2">
        <f t="shared" si="9"/>
        <v>1062.0999999999999</v>
      </c>
      <c r="H41" s="2">
        <f t="shared" si="9"/>
        <v>10349.379000000001</v>
      </c>
      <c r="I41" s="2">
        <f t="shared" si="9"/>
        <v>0</v>
      </c>
      <c r="J41" s="2">
        <f t="shared" si="9"/>
        <v>10734.7</v>
      </c>
      <c r="K41" s="2">
        <f t="shared" si="9"/>
        <v>0</v>
      </c>
      <c r="L41" s="2">
        <f t="shared" si="9"/>
        <v>10734.7</v>
      </c>
      <c r="M41" s="2">
        <f t="shared" si="9"/>
        <v>0</v>
      </c>
    </row>
  </sheetData>
  <mergeCells count="13">
    <mergeCell ref="A1:M1"/>
    <mergeCell ref="A22:A23"/>
    <mergeCell ref="A10:A11"/>
    <mergeCell ref="A16:A17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8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zoomScale="85" zoomScaleNormal="85" workbookViewId="0">
      <selection activeCell="U10" sqref="U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7" t="s">
        <v>138</v>
      </c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6" ht="15.75" customHeight="1">
      <c r="A2" s="92" t="s">
        <v>15</v>
      </c>
      <c r="B2" s="93" t="s">
        <v>14</v>
      </c>
      <c r="C2" s="92" t="s">
        <v>0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16" ht="59.25" customHeight="1">
      <c r="A3" s="92"/>
      <c r="B3" s="93"/>
      <c r="C3" s="92" t="s">
        <v>53</v>
      </c>
      <c r="D3" s="92"/>
      <c r="E3" s="92"/>
      <c r="F3" s="92" t="s">
        <v>77</v>
      </c>
      <c r="G3" s="92"/>
      <c r="H3" s="92" t="s">
        <v>78</v>
      </c>
      <c r="I3" s="92"/>
      <c r="J3" s="92" t="s">
        <v>83</v>
      </c>
      <c r="K3" s="92"/>
      <c r="L3" s="92"/>
      <c r="M3" s="92" t="s">
        <v>84</v>
      </c>
      <c r="N3" s="92"/>
    </row>
    <row r="4" spans="1:16" ht="28.5" customHeight="1">
      <c r="A4" s="92"/>
      <c r="B4" s="93"/>
      <c r="C4" s="79" t="s">
        <v>12</v>
      </c>
      <c r="D4" s="79" t="s">
        <v>16</v>
      </c>
      <c r="E4" s="79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74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72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5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5"/>
      <c r="B8" s="16" t="s">
        <v>71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89" t="s">
        <v>1</v>
      </c>
      <c r="B10" s="15" t="s">
        <v>139</v>
      </c>
      <c r="C10" s="2">
        <f>SUM(C11:C13)</f>
        <v>431.5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0"/>
      <c r="B11" s="41" t="s">
        <v>123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0"/>
      <c r="B12" s="41" t="s">
        <v>124</v>
      </c>
      <c r="C12" s="3">
        <v>111.5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1"/>
      <c r="B13" s="41" t="s">
        <v>141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89" t="s">
        <v>3</v>
      </c>
      <c r="B14" s="15" t="s">
        <v>143</v>
      </c>
      <c r="C14" s="2">
        <f>C15</f>
        <v>615</v>
      </c>
      <c r="D14" s="2">
        <f t="shared" ref="D14:N14" si="1">D15</f>
        <v>0</v>
      </c>
      <c r="E14" s="2">
        <f t="shared" si="1"/>
        <v>60880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46</v>
      </c>
    </row>
    <row r="15" spans="1:16" ht="59.25" customHeight="1">
      <c r="A15" s="91"/>
      <c r="B15" s="16" t="s">
        <v>142</v>
      </c>
      <c r="C15" s="3">
        <v>615</v>
      </c>
      <c r="D15" s="3"/>
      <c r="E15" s="3">
        <v>60880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s="51" customFormat="1" ht="52.5" customHeight="1">
      <c r="A16" s="89" t="s">
        <v>5</v>
      </c>
      <c r="B16" s="15" t="s">
        <v>144</v>
      </c>
      <c r="C16" s="55">
        <f>C17</f>
        <v>15.79</v>
      </c>
      <c r="D16" s="55">
        <f t="shared" ref="D16:N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49"/>
      <c r="P16" s="50"/>
    </row>
    <row r="17" spans="1:14" ht="48.75" customHeight="1">
      <c r="A17" s="91"/>
      <c r="B17" s="16" t="s">
        <v>146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</row>
    <row r="18" spans="1:14" ht="37.5" customHeight="1">
      <c r="A18" s="89" t="s">
        <v>7</v>
      </c>
      <c r="B18" s="15" t="s">
        <v>140</v>
      </c>
      <c r="C18" s="3">
        <f>C19</f>
        <v>0</v>
      </c>
      <c r="D18" s="3">
        <f t="shared" ref="D18:N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</row>
    <row r="19" spans="1:14" ht="66.75" customHeight="1">
      <c r="A19" s="91"/>
      <c r="B19" s="16" t="s">
        <v>145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53.25" hidden="1" customHeight="1">
      <c r="A20" s="75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48"/>
      <c r="B21" s="15" t="s">
        <v>8</v>
      </c>
      <c r="C21" s="2">
        <f>C10+C18+C14+C16</f>
        <v>1062.29</v>
      </c>
      <c r="D21" s="2">
        <f t="shared" ref="D21:N21" si="4">D10+D18+D14+D16</f>
        <v>0</v>
      </c>
      <c r="E21" s="2">
        <f t="shared" si="4"/>
        <v>65783.850000000006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</row>
  </sheetData>
  <mergeCells count="14">
    <mergeCell ref="A16:A17"/>
    <mergeCell ref="A18:A19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81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C9" sqref="C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7" t="s">
        <v>65</v>
      </c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13"/>
      <c r="O1" s="29"/>
    </row>
    <row r="2" spans="1:15" s="4" customFormat="1" ht="15.75" customHeight="1">
      <c r="A2" s="92" t="s">
        <v>15</v>
      </c>
      <c r="B2" s="93" t="s">
        <v>14</v>
      </c>
      <c r="C2" s="92" t="s">
        <v>0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13"/>
      <c r="O2" s="29"/>
    </row>
    <row r="3" spans="1:15" s="4" customFormat="1" ht="15.75" customHeight="1">
      <c r="A3" s="92"/>
      <c r="B3" s="93"/>
      <c r="C3" s="92" t="s">
        <v>125</v>
      </c>
      <c r="D3" s="92"/>
      <c r="E3" s="92"/>
      <c r="F3" s="92" t="s">
        <v>77</v>
      </c>
      <c r="G3" s="92"/>
      <c r="H3" s="92" t="s">
        <v>78</v>
      </c>
      <c r="I3" s="92"/>
      <c r="J3" s="92" t="s">
        <v>83</v>
      </c>
      <c r="K3" s="92"/>
      <c r="L3" s="92" t="s">
        <v>84</v>
      </c>
      <c r="M3" s="92"/>
      <c r="N3" s="13"/>
      <c r="O3" s="29"/>
    </row>
    <row r="4" spans="1:15" s="4" customFormat="1" ht="15.75">
      <c r="A4" s="92"/>
      <c r="B4" s="93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5" t="s">
        <v>1</v>
      </c>
      <c r="B5" s="15" t="s">
        <v>62</v>
      </c>
      <c r="C5" s="2">
        <v>590</v>
      </c>
      <c r="D5" s="2"/>
      <c r="E5" s="2"/>
      <c r="F5" s="2">
        <v>640</v>
      </c>
      <c r="G5" s="2"/>
      <c r="H5" s="2">
        <v>640</v>
      </c>
      <c r="I5" s="2"/>
      <c r="J5" s="2">
        <v>640</v>
      </c>
      <c r="K5" s="2"/>
      <c r="L5" s="2">
        <v>640</v>
      </c>
      <c r="M5" s="39"/>
      <c r="N5" s="13" t="s">
        <v>63</v>
      </c>
      <c r="O5" s="29" t="s">
        <v>64</v>
      </c>
    </row>
    <row r="6" spans="1:15" s="4" customFormat="1" ht="49.5" customHeight="1">
      <c r="A6" s="46"/>
      <c r="B6" s="16" t="s">
        <v>127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89" t="s">
        <v>3</v>
      </c>
      <c r="B7" s="15" t="s">
        <v>70</v>
      </c>
      <c r="C7" s="2">
        <v>450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400</v>
      </c>
      <c r="I7" s="2">
        <f t="shared" si="0"/>
        <v>0</v>
      </c>
      <c r="J7" s="2">
        <v>400</v>
      </c>
      <c r="K7" s="2">
        <f t="shared" si="0"/>
        <v>0</v>
      </c>
      <c r="L7" s="2">
        <v>400</v>
      </c>
      <c r="M7" s="2">
        <f t="shared" si="0"/>
        <v>0</v>
      </c>
      <c r="N7" s="49" t="s">
        <v>75</v>
      </c>
      <c r="O7" s="50"/>
    </row>
    <row r="8" spans="1:15" s="51" customFormat="1" ht="34.5" customHeight="1">
      <c r="A8" s="91"/>
      <c r="B8" s="16" t="s">
        <v>126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1040</v>
      </c>
      <c r="D9" s="2">
        <f t="shared" ref="D9:M9" si="1">D5+D7</f>
        <v>0</v>
      </c>
      <c r="E9" s="2">
        <f t="shared" si="1"/>
        <v>0</v>
      </c>
      <c r="F9" s="2">
        <f t="shared" si="1"/>
        <v>1040</v>
      </c>
      <c r="G9" s="2">
        <f t="shared" si="1"/>
        <v>0</v>
      </c>
      <c r="H9" s="2">
        <f t="shared" si="1"/>
        <v>1040</v>
      </c>
      <c r="I9" s="2">
        <f t="shared" si="1"/>
        <v>0</v>
      </c>
      <c r="J9" s="2">
        <f t="shared" si="1"/>
        <v>1040</v>
      </c>
      <c r="K9" s="2">
        <f t="shared" si="1"/>
        <v>0</v>
      </c>
      <c r="L9" s="2">
        <f t="shared" si="1"/>
        <v>1040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19" workbookViewId="0">
      <selection activeCell="F33" sqref="F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8" width="9.7109375" style="30" customWidth="1"/>
    <col min="9" max="9" width="11.5703125" style="30" customWidth="1"/>
    <col min="10" max="17" width="9.7109375" style="30" customWidth="1"/>
    <col min="18" max="16384" width="9.140625" style="30"/>
  </cols>
  <sheetData>
    <row r="1" spans="1:18" s="4" customFormat="1" ht="60" customHeight="1">
      <c r="A1" s="87" t="s">
        <v>76</v>
      </c>
      <c r="B1" s="87"/>
      <c r="C1" s="88"/>
      <c r="D1" s="88"/>
      <c r="E1" s="88"/>
      <c r="F1" s="88"/>
      <c r="G1" s="88"/>
      <c r="H1" s="88"/>
      <c r="I1" s="88"/>
      <c r="J1" s="88"/>
      <c r="K1" s="64"/>
    </row>
    <row r="2" spans="1:18" s="4" customFormat="1" ht="15.75" customHeight="1">
      <c r="A2" s="92" t="s">
        <v>15</v>
      </c>
      <c r="B2" s="93" t="s">
        <v>14</v>
      </c>
      <c r="C2" s="85" t="s">
        <v>0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96"/>
    </row>
    <row r="3" spans="1:18" s="4" customFormat="1" ht="15.75" customHeight="1">
      <c r="A3" s="92"/>
      <c r="B3" s="93"/>
      <c r="C3" s="85" t="s">
        <v>53</v>
      </c>
      <c r="D3" s="86"/>
      <c r="E3" s="96"/>
      <c r="F3" s="85" t="s">
        <v>77</v>
      </c>
      <c r="G3" s="86"/>
      <c r="H3" s="96"/>
      <c r="I3" s="85" t="s">
        <v>78</v>
      </c>
      <c r="J3" s="86"/>
      <c r="K3" s="96"/>
      <c r="L3" s="85" t="s">
        <v>83</v>
      </c>
      <c r="M3" s="86"/>
      <c r="N3" s="86"/>
      <c r="O3" s="92" t="s">
        <v>84</v>
      </c>
      <c r="P3" s="92"/>
      <c r="Q3" s="92"/>
    </row>
    <row r="4" spans="1:18" s="4" customFormat="1" ht="15.75">
      <c r="A4" s="92"/>
      <c r="B4" s="93"/>
      <c r="C4" s="47" t="s">
        <v>12</v>
      </c>
      <c r="D4" s="62" t="s">
        <v>13</v>
      </c>
      <c r="E4" s="62" t="s">
        <v>74</v>
      </c>
      <c r="F4" s="47" t="s">
        <v>12</v>
      </c>
      <c r="G4" s="47" t="s">
        <v>13</v>
      </c>
      <c r="H4" s="66" t="s">
        <v>74</v>
      </c>
      <c r="I4" s="47" t="s">
        <v>12</v>
      </c>
      <c r="J4" s="47" t="s">
        <v>13</v>
      </c>
      <c r="K4" s="66" t="s">
        <v>74</v>
      </c>
      <c r="L4" s="59" t="s">
        <v>12</v>
      </c>
      <c r="M4" s="59" t="s">
        <v>13</v>
      </c>
      <c r="N4" s="66" t="s">
        <v>74</v>
      </c>
      <c r="O4" s="66" t="s">
        <v>12</v>
      </c>
      <c r="P4" s="66" t="s">
        <v>13</v>
      </c>
      <c r="Q4" s="66" t="s">
        <v>74</v>
      </c>
    </row>
    <row r="5" spans="1:18" s="4" customFormat="1" ht="33.75" customHeight="1">
      <c r="A5" s="89" t="s">
        <v>1</v>
      </c>
      <c r="B5" s="67" t="s">
        <v>79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9000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0"/>
      <c r="B6" s="63" t="s">
        <v>97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8"/>
      <c r="O6" s="2"/>
      <c r="P6" s="2"/>
      <c r="Q6" s="31"/>
    </row>
    <row r="7" spans="1:18" s="4" customFormat="1" ht="50.25" customHeight="1">
      <c r="A7" s="90"/>
      <c r="B7" s="16" t="s">
        <v>98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9"/>
      <c r="O7" s="3"/>
      <c r="P7" s="3"/>
      <c r="Q7" s="31"/>
    </row>
    <row r="8" spans="1:18" s="4" customFormat="1" ht="47.25" customHeight="1">
      <c r="A8" s="90"/>
      <c r="B8" s="16" t="s">
        <v>99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9"/>
      <c r="O8" s="3"/>
      <c r="P8" s="3"/>
      <c r="Q8" s="31"/>
    </row>
    <row r="9" spans="1:18" s="4" customFormat="1" ht="47.25" customHeight="1">
      <c r="A9" s="90"/>
      <c r="B9" s="16" t="s">
        <v>100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9"/>
      <c r="O9" s="3"/>
      <c r="P9" s="3"/>
      <c r="Q9" s="31"/>
    </row>
    <row r="10" spans="1:18" s="4" customFormat="1" ht="31.5" customHeight="1">
      <c r="A10" s="90"/>
      <c r="B10" s="16" t="s">
        <v>101</v>
      </c>
      <c r="C10" s="3"/>
      <c r="D10" s="3"/>
      <c r="E10" s="3"/>
      <c r="F10" s="38"/>
      <c r="G10" s="3"/>
      <c r="H10" s="3"/>
      <c r="I10" s="3">
        <v>9000</v>
      </c>
      <c r="J10" s="3"/>
      <c r="K10" s="3"/>
      <c r="L10" s="3"/>
      <c r="M10" s="3"/>
      <c r="N10" s="69"/>
      <c r="O10" s="3"/>
      <c r="P10" s="3"/>
      <c r="Q10" s="31"/>
      <c r="R10" s="4" t="s">
        <v>167</v>
      </c>
    </row>
    <row r="11" spans="1:18" s="4" customFormat="1" ht="31.5" customHeight="1">
      <c r="A11" s="90"/>
      <c r="B11" s="16" t="s">
        <v>102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9"/>
      <c r="O11" s="3"/>
      <c r="P11" s="3"/>
      <c r="Q11" s="31"/>
    </row>
    <row r="12" spans="1:18" s="4" customFormat="1" ht="31.5" customHeight="1">
      <c r="A12" s="90"/>
      <c r="B12" s="16" t="s">
        <v>103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9"/>
      <c r="O12" s="3"/>
      <c r="P12" s="3"/>
      <c r="Q12" s="31"/>
    </row>
    <row r="13" spans="1:18" s="4" customFormat="1" ht="33.75" customHeight="1">
      <c r="A13" s="90"/>
      <c r="B13" s="16" t="s">
        <v>104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9"/>
      <c r="O13" s="3"/>
      <c r="P13" s="3"/>
      <c r="Q13" s="31"/>
    </row>
    <row r="14" spans="1:18" s="4" customFormat="1" ht="50.25" customHeight="1">
      <c r="A14" s="90"/>
      <c r="B14" s="16" t="s">
        <v>147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9"/>
      <c r="O14" s="3"/>
      <c r="P14" s="3"/>
      <c r="Q14" s="31"/>
    </row>
    <row r="15" spans="1:18" s="4" customFormat="1" ht="33" customHeight="1">
      <c r="A15" s="90"/>
      <c r="B15" s="16" t="s">
        <v>148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9"/>
      <c r="O15" s="3"/>
      <c r="P15" s="3"/>
      <c r="Q15" s="31"/>
    </row>
    <row r="16" spans="1:18" s="4" customFormat="1" ht="49.5" customHeight="1">
      <c r="A16" s="90"/>
      <c r="B16" s="16" t="s">
        <v>149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9"/>
      <c r="O16" s="3"/>
      <c r="P16" s="3"/>
      <c r="Q16" s="31"/>
    </row>
    <row r="17" spans="1:18" s="51" customFormat="1" ht="32.25" customHeight="1">
      <c r="A17" s="90" t="s">
        <v>3</v>
      </c>
      <c r="B17" s="15" t="s">
        <v>80</v>
      </c>
      <c r="C17" s="55">
        <f>SUM(C18:C25)</f>
        <v>922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0</v>
      </c>
      <c r="H17" s="55">
        <f t="shared" si="1"/>
        <v>0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90"/>
      <c r="B18" s="16" t="s">
        <v>105</v>
      </c>
      <c r="C18" s="52">
        <v>922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9"/>
      <c r="O18" s="3"/>
      <c r="P18" s="3"/>
      <c r="Q18" s="31"/>
    </row>
    <row r="19" spans="1:18" s="51" customFormat="1" ht="47.25" customHeight="1">
      <c r="A19" s="90"/>
      <c r="B19" s="16" t="s">
        <v>106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8"/>
      <c r="O19" s="2"/>
      <c r="P19" s="2"/>
      <c r="Q19" s="70"/>
    </row>
    <row r="20" spans="1:18" s="51" customFormat="1" ht="63.75" customHeight="1">
      <c r="A20" s="73"/>
      <c r="B20" s="16" t="s">
        <v>155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8"/>
      <c r="O20" s="2"/>
      <c r="P20" s="2"/>
      <c r="Q20" s="70"/>
    </row>
    <row r="21" spans="1:18" s="51" customFormat="1" ht="62.25" customHeight="1">
      <c r="A21" s="73"/>
      <c r="B21" s="16" t="s">
        <v>154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8"/>
      <c r="O21" s="2"/>
      <c r="P21" s="2"/>
      <c r="Q21" s="70"/>
    </row>
    <row r="22" spans="1:18" s="51" customFormat="1" ht="47.25" customHeight="1">
      <c r="A22" s="73"/>
      <c r="B22" s="16" t="s">
        <v>153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8"/>
      <c r="O22" s="2"/>
      <c r="P22" s="2"/>
      <c r="Q22" s="70"/>
    </row>
    <row r="23" spans="1:18" s="51" customFormat="1" ht="34.5" customHeight="1">
      <c r="A23" s="73"/>
      <c r="B23" s="16" t="s">
        <v>152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8"/>
      <c r="O23" s="2"/>
      <c r="P23" s="2"/>
      <c r="Q23" s="70"/>
    </row>
    <row r="24" spans="1:18" s="51" customFormat="1" ht="47.25" customHeight="1">
      <c r="A24" s="73"/>
      <c r="B24" s="16" t="s">
        <v>151</v>
      </c>
      <c r="C24" s="55"/>
      <c r="D24" s="55"/>
      <c r="E24" s="55"/>
      <c r="F24" s="3">
        <v>1500</v>
      </c>
      <c r="G24" s="2"/>
      <c r="H24" s="2"/>
      <c r="I24" s="2"/>
      <c r="J24" s="2"/>
      <c r="K24" s="2"/>
      <c r="L24" s="2"/>
      <c r="M24" s="2"/>
      <c r="N24" s="68"/>
      <c r="O24" s="2"/>
      <c r="P24" s="2"/>
      <c r="Q24" s="70"/>
    </row>
    <row r="25" spans="1:18" s="51" customFormat="1" ht="34.5" customHeight="1">
      <c r="A25" s="73"/>
      <c r="B25" s="16" t="s">
        <v>150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8"/>
      <c r="O25" s="2"/>
      <c r="P25" s="2"/>
      <c r="Q25" s="70"/>
    </row>
    <row r="26" spans="1:18" s="51" customFormat="1" ht="47.25" hidden="1" customHeight="1">
      <c r="A26" s="73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8"/>
      <c r="O26" s="2"/>
      <c r="P26" s="2"/>
      <c r="Q26" s="70"/>
    </row>
    <row r="27" spans="1:18" s="51" customFormat="1" ht="47.25" hidden="1" customHeight="1">
      <c r="A27" s="73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8"/>
      <c r="O27" s="2"/>
      <c r="P27" s="2"/>
      <c r="Q27" s="70"/>
    </row>
    <row r="28" spans="1:18" s="51" customFormat="1" ht="47.25" hidden="1" customHeight="1">
      <c r="A28" s="73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8"/>
      <c r="O28" s="2"/>
      <c r="P28" s="2"/>
      <c r="Q28" s="70"/>
    </row>
    <row r="29" spans="1:18" s="51" customFormat="1" ht="47.25" hidden="1" customHeight="1">
      <c r="A29" s="73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8"/>
      <c r="O29" s="2"/>
      <c r="P29" s="2"/>
      <c r="Q29" s="70"/>
    </row>
    <row r="30" spans="1:18" s="51" customFormat="1" ht="47.25" hidden="1" customHeight="1">
      <c r="A30" s="73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8"/>
      <c r="O30" s="2"/>
      <c r="P30" s="2"/>
      <c r="Q30" s="70"/>
    </row>
    <row r="31" spans="1:18" s="51" customFormat="1" ht="47.25" hidden="1" customHeight="1">
      <c r="A31" s="73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8"/>
      <c r="O31" s="2"/>
      <c r="P31" s="2"/>
      <c r="Q31" s="70"/>
    </row>
    <row r="32" spans="1:18" s="51" customFormat="1" ht="47.25" hidden="1" customHeight="1">
      <c r="A32" s="73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8"/>
      <c r="O32" s="2"/>
      <c r="P32" s="2"/>
      <c r="Q32" s="70"/>
    </row>
    <row r="33" spans="1:17" s="4" customFormat="1" ht="15.75">
      <c r="A33" s="48"/>
      <c r="B33" s="15" t="s">
        <v>8</v>
      </c>
      <c r="C33" s="55">
        <f>C5+C17</f>
        <v>922</v>
      </c>
      <c r="D33" s="55">
        <f t="shared" ref="D33:Q33" si="2">D5+D17</f>
        <v>11734.38</v>
      </c>
      <c r="E33" s="55">
        <f>E5+E17</f>
        <v>5779.62</v>
      </c>
      <c r="F33" s="55">
        <f>F5+F17</f>
        <v>1500</v>
      </c>
      <c r="G33" s="55">
        <f t="shared" ref="F33:Q33" si="3">G5+G17</f>
        <v>0</v>
      </c>
      <c r="H33" s="55">
        <f t="shared" si="3"/>
        <v>0</v>
      </c>
      <c r="I33" s="55">
        <f t="shared" si="3"/>
        <v>9000</v>
      </c>
      <c r="J33" s="55">
        <f t="shared" si="3"/>
        <v>0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17:A19"/>
    <mergeCell ref="L3:N3"/>
    <mergeCell ref="O3:Q3"/>
    <mergeCell ref="C2:Q2"/>
    <mergeCell ref="A5:A16"/>
    <mergeCell ref="A1:J1"/>
    <mergeCell ref="A2:A4"/>
    <mergeCell ref="B2:B4"/>
    <mergeCell ref="C3:E3"/>
    <mergeCell ref="F3:H3"/>
    <mergeCell ref="I3:K3"/>
  </mergeCells>
  <pageMargins left="0.70866141732283472" right="0.70866141732283472" top="0.17" bottom="0.18" header="0.17" footer="0.16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7" t="s">
        <v>87</v>
      </c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2" ht="15.75" customHeight="1">
      <c r="A2" s="92" t="s">
        <v>15</v>
      </c>
      <c r="B2" s="93" t="s">
        <v>14</v>
      </c>
      <c r="C2" s="85" t="s">
        <v>0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96"/>
    </row>
    <row r="3" spans="1:22" ht="15.75" customHeight="1">
      <c r="A3" s="92"/>
      <c r="B3" s="93"/>
      <c r="C3" s="92" t="s">
        <v>53</v>
      </c>
      <c r="D3" s="92"/>
      <c r="E3" s="92"/>
      <c r="F3" s="92"/>
      <c r="G3" s="92" t="s">
        <v>77</v>
      </c>
      <c r="H3" s="92"/>
      <c r="I3" s="92"/>
      <c r="J3" s="92"/>
      <c r="K3" s="92" t="s">
        <v>78</v>
      </c>
      <c r="L3" s="92"/>
      <c r="M3" s="92"/>
      <c r="N3" s="92"/>
      <c r="O3" s="92" t="s">
        <v>89</v>
      </c>
      <c r="P3" s="92"/>
      <c r="Q3" s="92"/>
      <c r="R3" s="92"/>
      <c r="S3" s="92" t="s">
        <v>84</v>
      </c>
      <c r="T3" s="92"/>
      <c r="U3" s="92"/>
      <c r="V3" s="92"/>
    </row>
    <row r="4" spans="1:22" ht="15.75">
      <c r="A4" s="92"/>
      <c r="B4" s="93"/>
      <c r="C4" s="66" t="s">
        <v>12</v>
      </c>
      <c r="D4" s="66" t="s">
        <v>16</v>
      </c>
      <c r="E4" s="66" t="s">
        <v>13</v>
      </c>
      <c r="F4" s="66" t="s">
        <v>74</v>
      </c>
      <c r="G4" s="66" t="s">
        <v>12</v>
      </c>
      <c r="H4" s="66" t="s">
        <v>16</v>
      </c>
      <c r="I4" s="66" t="s">
        <v>13</v>
      </c>
      <c r="J4" s="66" t="s">
        <v>74</v>
      </c>
      <c r="K4" s="66" t="s">
        <v>12</v>
      </c>
      <c r="L4" s="66" t="s">
        <v>16</v>
      </c>
      <c r="M4" s="66" t="s">
        <v>13</v>
      </c>
      <c r="N4" s="66" t="s">
        <v>74</v>
      </c>
      <c r="O4" s="66" t="s">
        <v>12</v>
      </c>
      <c r="P4" s="66" t="s">
        <v>16</v>
      </c>
      <c r="Q4" s="66" t="s">
        <v>13</v>
      </c>
      <c r="R4" s="66" t="s">
        <v>74</v>
      </c>
      <c r="S4" s="66" t="s">
        <v>12</v>
      </c>
      <c r="T4" s="66" t="s">
        <v>16</v>
      </c>
      <c r="U4" s="66" t="s">
        <v>13</v>
      </c>
      <c r="V4" s="66" t="s">
        <v>74</v>
      </c>
    </row>
    <row r="5" spans="1:22" ht="38.25" customHeight="1">
      <c r="A5" s="60" t="s">
        <v>1</v>
      </c>
      <c r="B5" s="15" t="s">
        <v>85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60"/>
      <c r="B6" s="16" t="s">
        <v>86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60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tabSelected="1" zoomScale="90" zoomScaleNormal="90" workbookViewId="0">
      <selection activeCell="J26" sqref="J26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8.5703125" style="30" customWidth="1"/>
    <col min="8" max="8" width="12.85546875" style="30" customWidth="1"/>
    <col min="9" max="9" width="6.5703125" style="30" customWidth="1"/>
    <col min="10" max="10" width="11.42578125" style="30" customWidth="1"/>
    <col min="11" max="11" width="9" style="30" customWidth="1"/>
    <col min="12" max="12" width="12" style="30" customWidth="1"/>
    <col min="13" max="13" width="7.140625" style="30" customWidth="1"/>
    <col min="14" max="14" width="11.42578125" style="30" customWidth="1"/>
    <col min="15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2" t="s">
        <v>68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spans="1:26" s="4" customFormat="1" ht="31.5" customHeight="1">
      <c r="A2" s="92" t="s">
        <v>49</v>
      </c>
      <c r="B2" s="85" t="s">
        <v>0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71" t="s">
        <v>107</v>
      </c>
    </row>
    <row r="3" spans="1:26" s="4" customFormat="1" ht="19.5" customHeight="1">
      <c r="A3" s="92"/>
      <c r="B3" s="85" t="s">
        <v>53</v>
      </c>
      <c r="C3" s="86"/>
      <c r="D3" s="86"/>
      <c r="E3" s="96"/>
      <c r="F3" s="85" t="s">
        <v>77</v>
      </c>
      <c r="G3" s="86"/>
      <c r="H3" s="86"/>
      <c r="I3" s="96"/>
      <c r="J3" s="85" t="s">
        <v>78</v>
      </c>
      <c r="K3" s="86"/>
      <c r="L3" s="86"/>
      <c r="M3" s="96"/>
      <c r="N3" s="85" t="s">
        <v>83</v>
      </c>
      <c r="O3" s="86"/>
      <c r="P3" s="86"/>
      <c r="Q3" s="96"/>
      <c r="R3" s="85" t="s">
        <v>84</v>
      </c>
      <c r="S3" s="86"/>
      <c r="T3" s="86"/>
      <c r="U3" s="96"/>
      <c r="V3" s="31"/>
      <c r="W3" s="97" t="s">
        <v>108</v>
      </c>
      <c r="X3" s="98"/>
      <c r="Y3" s="98"/>
      <c r="Z3" s="98"/>
    </row>
    <row r="4" spans="1:26" s="4" customFormat="1" ht="27.75" customHeight="1">
      <c r="A4" s="92"/>
      <c r="B4" s="28" t="s">
        <v>12</v>
      </c>
      <c r="C4" s="28" t="s">
        <v>16</v>
      </c>
      <c r="D4" s="28" t="s">
        <v>13</v>
      </c>
      <c r="E4" s="66" t="s">
        <v>74</v>
      </c>
      <c r="F4" s="28" t="s">
        <v>12</v>
      </c>
      <c r="G4" s="28" t="s">
        <v>16</v>
      </c>
      <c r="H4" s="28" t="s">
        <v>13</v>
      </c>
      <c r="I4" s="66" t="s">
        <v>74</v>
      </c>
      <c r="J4" s="28" t="s">
        <v>12</v>
      </c>
      <c r="K4" s="28" t="s">
        <v>16</v>
      </c>
      <c r="L4" s="28" t="s">
        <v>13</v>
      </c>
      <c r="M4" s="66" t="s">
        <v>74</v>
      </c>
      <c r="N4" s="28" t="s">
        <v>12</v>
      </c>
      <c r="O4" s="28" t="s">
        <v>16</v>
      </c>
      <c r="P4" s="28" t="s">
        <v>13</v>
      </c>
      <c r="Q4" s="42" t="s">
        <v>74</v>
      </c>
      <c r="R4" s="28" t="s">
        <v>12</v>
      </c>
      <c r="S4" s="28" t="s">
        <v>16</v>
      </c>
      <c r="T4" s="28" t="s">
        <v>13</v>
      </c>
      <c r="U4" s="53" t="s">
        <v>74</v>
      </c>
      <c r="V4" s="31"/>
      <c r="W4" s="43" t="s">
        <v>12</v>
      </c>
      <c r="X4" s="43" t="s">
        <v>16</v>
      </c>
      <c r="Y4" s="43" t="s">
        <v>13</v>
      </c>
      <c r="Z4" s="43" t="s">
        <v>74</v>
      </c>
    </row>
    <row r="5" spans="1:26">
      <c r="A5" s="32">
        <v>1</v>
      </c>
      <c r="B5" s="24">
        <f>'1'!C26</f>
        <v>6100.215400000001</v>
      </c>
      <c r="C5" s="24">
        <f>'1'!D26</f>
        <v>816</v>
      </c>
      <c r="D5" s="24">
        <f>'1'!E26</f>
        <v>7659.5054299999993</v>
      </c>
      <c r="E5" s="24"/>
      <c r="F5" s="24">
        <f>'1'!F26</f>
        <v>4617.8999999999996</v>
      </c>
      <c r="G5" s="24">
        <f>'1'!G26</f>
        <v>847</v>
      </c>
      <c r="H5" s="24">
        <f>'1'!H26</f>
        <v>1756.5</v>
      </c>
      <c r="I5" s="24"/>
      <c r="J5" s="24">
        <f>'1'!I26</f>
        <v>4617.8999999999996</v>
      </c>
      <c r="K5" s="24">
        <f>'1'!J26</f>
        <v>885</v>
      </c>
      <c r="L5" s="24">
        <f>'1'!K26</f>
        <v>1756.5</v>
      </c>
      <c r="M5" s="24"/>
      <c r="N5" s="24">
        <f>'1'!L26</f>
        <v>5502.9</v>
      </c>
      <c r="O5" s="24">
        <f>'1'!M26</f>
        <v>0</v>
      </c>
      <c r="P5" s="24">
        <f>'1'!N26</f>
        <v>0</v>
      </c>
      <c r="Q5" s="24"/>
      <c r="R5" s="24">
        <f>'1'!O26</f>
        <v>5502.9</v>
      </c>
      <c r="S5" s="24">
        <f>'1'!P26</f>
        <v>0</v>
      </c>
      <c r="T5" s="24">
        <f>'1'!Q26</f>
        <v>0</v>
      </c>
      <c r="U5" s="24"/>
      <c r="V5" s="33">
        <f t="shared" ref="V5:V10" si="0">SUM(B5:U5)</f>
        <v>40062.320830000004</v>
      </c>
      <c r="W5" s="24">
        <f>B5+F5+J5+N5+R5</f>
        <v>26341.815399999999</v>
      </c>
      <c r="X5" s="24">
        <f>C5+G5+K5+O5+S5</f>
        <v>2548</v>
      </c>
      <c r="Y5" s="24">
        <f>D5+H5+L5+P5+T5</f>
        <v>11172.505429999999</v>
      </c>
      <c r="Z5" s="24">
        <f>Q5+U5</f>
        <v>0</v>
      </c>
    </row>
    <row r="6" spans="1:26">
      <c r="A6" s="32">
        <v>2</v>
      </c>
      <c r="B6" s="24">
        <f>'2'!C41</f>
        <v>19456.07891</v>
      </c>
      <c r="C6" s="24">
        <f>'2'!D41</f>
        <v>0</v>
      </c>
      <c r="D6" s="24">
        <f>'2'!E41</f>
        <v>96838.554660000009</v>
      </c>
      <c r="E6" s="24"/>
      <c r="F6" s="24">
        <f>'2'!F41</f>
        <v>15841.359</v>
      </c>
      <c r="G6" s="24"/>
      <c r="H6" s="24">
        <f>'2'!G41</f>
        <v>1062.0999999999999</v>
      </c>
      <c r="I6" s="24"/>
      <c r="J6" s="24">
        <f>'2'!H41</f>
        <v>10349.379000000001</v>
      </c>
      <c r="K6" s="24"/>
      <c r="L6" s="24">
        <f>'2'!I41</f>
        <v>0</v>
      </c>
      <c r="M6" s="24"/>
      <c r="N6" s="24">
        <f>'2'!J41</f>
        <v>10734.7</v>
      </c>
      <c r="O6" s="24"/>
      <c r="P6" s="24">
        <f>'2'!K41</f>
        <v>0</v>
      </c>
      <c r="Q6" s="24"/>
      <c r="R6" s="24">
        <f>'2'!L41</f>
        <v>10734.7</v>
      </c>
      <c r="S6" s="24"/>
      <c r="T6" s="24">
        <f>'2'!M41</f>
        <v>0</v>
      </c>
      <c r="U6" s="24"/>
      <c r="V6" s="33">
        <f t="shared" si="0"/>
        <v>165016.87157000002</v>
      </c>
      <c r="W6" s="24">
        <f t="shared" ref="W6:X11" si="1">B6+F6+J6+N6+R6</f>
        <v>67116.216910000003</v>
      </c>
      <c r="X6" s="24">
        <f t="shared" si="1"/>
        <v>0</v>
      </c>
      <c r="Y6" s="24">
        <f t="shared" ref="Y6:Z11" si="2">D6+H6+L6+P6+T6</f>
        <v>97900.654660000015</v>
      </c>
      <c r="Z6" s="24">
        <f t="shared" ref="Z6:Z10" si="3">Q6+U6</f>
        <v>0</v>
      </c>
    </row>
    <row r="7" spans="1:26">
      <c r="A7" s="32">
        <v>3</v>
      </c>
      <c r="B7" s="24">
        <f>'3'!C21</f>
        <v>1062.29</v>
      </c>
      <c r="C7" s="24">
        <f>'3'!D21</f>
        <v>0</v>
      </c>
      <c r="D7" s="24">
        <f>'3'!E21</f>
        <v>65783.850000000006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si="0"/>
        <v>66846.14</v>
      </c>
      <c r="W7" s="24">
        <f t="shared" si="1"/>
        <v>1062.29</v>
      </c>
      <c r="X7" s="24">
        <f t="shared" si="1"/>
        <v>0</v>
      </c>
      <c r="Y7" s="24">
        <f t="shared" si="2"/>
        <v>65783.850000000006</v>
      </c>
      <c r="Z7" s="24">
        <f t="shared" si="3"/>
        <v>0</v>
      </c>
    </row>
    <row r="8" spans="1:26">
      <c r="A8" s="32">
        <v>4</v>
      </c>
      <c r="B8" s="24">
        <f>'4'!C9</f>
        <v>1040</v>
      </c>
      <c r="C8" s="24">
        <f>'4'!D9</f>
        <v>0</v>
      </c>
      <c r="D8" s="24">
        <f>'4'!E9</f>
        <v>0</v>
      </c>
      <c r="E8" s="24"/>
      <c r="F8" s="34">
        <f>'4'!F9</f>
        <v>1040</v>
      </c>
      <c r="G8" s="34"/>
      <c r="H8" s="24">
        <f>'4'!G9</f>
        <v>0</v>
      </c>
      <c r="I8" s="24"/>
      <c r="J8" s="24">
        <f>'4'!H9</f>
        <v>1040</v>
      </c>
      <c r="K8" s="24"/>
      <c r="L8" s="24">
        <f>'4'!I9</f>
        <v>0</v>
      </c>
      <c r="M8" s="24"/>
      <c r="N8" s="24">
        <f>'4'!J9</f>
        <v>1040</v>
      </c>
      <c r="O8" s="24"/>
      <c r="P8" s="24">
        <f>'4'!K9</f>
        <v>0</v>
      </c>
      <c r="Q8" s="24"/>
      <c r="R8" s="24">
        <f>'4'!L9</f>
        <v>1040</v>
      </c>
      <c r="S8" s="24"/>
      <c r="T8" s="24">
        <f>'4'!M9</f>
        <v>0</v>
      </c>
      <c r="U8" s="24"/>
      <c r="V8" s="33">
        <f t="shared" si="0"/>
        <v>5200</v>
      </c>
      <c r="W8" s="24">
        <f t="shared" si="1"/>
        <v>5200</v>
      </c>
      <c r="X8" s="24">
        <f t="shared" si="1"/>
        <v>0</v>
      </c>
      <c r="Y8" s="24">
        <f t="shared" si="2"/>
        <v>0</v>
      </c>
      <c r="Z8" s="24">
        <f t="shared" si="3"/>
        <v>0</v>
      </c>
    </row>
    <row r="9" spans="1:26">
      <c r="A9" s="32">
        <v>5</v>
      </c>
      <c r="B9" s="24">
        <f>'5'!C33</f>
        <v>922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0</v>
      </c>
      <c r="I9" s="24">
        <f>'5'!H33</f>
        <v>0</v>
      </c>
      <c r="J9" s="24">
        <f>'5'!I33</f>
        <v>9000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28936</v>
      </c>
      <c r="W9" s="24">
        <f t="shared" si="1"/>
        <v>11422</v>
      </c>
      <c r="X9" s="24">
        <f t="shared" si="1"/>
        <v>0</v>
      </c>
      <c r="Y9" s="24">
        <f t="shared" si="2"/>
        <v>11734.38</v>
      </c>
      <c r="Z9" s="24">
        <f>Q9+U9+M9+I9+E9</f>
        <v>5779.62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0"/>
        <v>0</v>
      </c>
      <c r="W10" s="24">
        <f t="shared" si="1"/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6" s="36" customFormat="1">
      <c r="A11" s="35" t="s">
        <v>47</v>
      </c>
      <c r="B11" s="25">
        <f>SUM(B5:B9)</f>
        <v>28580.584310000002</v>
      </c>
      <c r="C11" s="25">
        <f t="shared" ref="C11:E11" si="4">SUM(C5:C9)</f>
        <v>816</v>
      </c>
      <c r="D11" s="25">
        <f t="shared" si="4"/>
        <v>182016.29009000002</v>
      </c>
      <c r="E11" s="25">
        <f t="shared" si="4"/>
        <v>5779.62</v>
      </c>
      <c r="F11" s="25">
        <f t="shared" ref="F11" si="5">SUM(F5:F9)</f>
        <v>22999.258999999998</v>
      </c>
      <c r="G11" s="25">
        <f t="shared" ref="G11" si="6">SUM(G5:G9)</f>
        <v>847</v>
      </c>
      <c r="H11" s="25">
        <f t="shared" ref="H11" si="7">SUM(H5:H9)</f>
        <v>2818.6</v>
      </c>
      <c r="I11" s="25"/>
      <c r="J11" s="25">
        <f t="shared" ref="J11" si="8">SUM(J5:J9)</f>
        <v>25007.279000000002</v>
      </c>
      <c r="K11" s="25">
        <f t="shared" ref="K11" si="9">SUM(K5:K9)</f>
        <v>885</v>
      </c>
      <c r="L11" s="25">
        <f t="shared" ref="L11" si="10">SUM(L5:L9)</f>
        <v>1756.5</v>
      </c>
      <c r="M11" s="25"/>
      <c r="N11" s="25">
        <f t="shared" ref="N11" si="11">SUM(N5:N9)</f>
        <v>17277.599999999999</v>
      </c>
      <c r="O11" s="25">
        <f t="shared" ref="O11" si="12">SUM(O5:O9)</f>
        <v>0</v>
      </c>
      <c r="P11" s="25">
        <f t="shared" ref="P11" si="13">SUM(P5:P9)</f>
        <v>0</v>
      </c>
      <c r="Q11" s="25">
        <f t="shared" ref="Q11" si="14">SUM(Q5:Q9)</f>
        <v>0</v>
      </c>
      <c r="R11" s="25">
        <f>SUM(R5:R10)</f>
        <v>17277.599999999999</v>
      </c>
      <c r="S11" s="25">
        <f t="shared" ref="S11:U11" si="15">SUM(S5:S10)</f>
        <v>0</v>
      </c>
      <c r="T11" s="25">
        <f t="shared" si="15"/>
        <v>0</v>
      </c>
      <c r="U11" s="25">
        <f t="shared" si="15"/>
        <v>0</v>
      </c>
      <c r="V11" s="25">
        <f>SUM(V5:V10)</f>
        <v>306061.33240000001</v>
      </c>
      <c r="W11" s="24">
        <f t="shared" si="1"/>
        <v>111142.32231000002</v>
      </c>
      <c r="X11" s="24">
        <f t="shared" si="1"/>
        <v>2548</v>
      </c>
      <c r="Y11" s="24">
        <f t="shared" si="2"/>
        <v>186591.39009000003</v>
      </c>
      <c r="Z11" s="24">
        <f t="shared" si="2"/>
        <v>5779.62</v>
      </c>
    </row>
    <row r="12" spans="1:26">
      <c r="B12" s="99">
        <f>B11+C11+D11+E11</f>
        <v>217192.49440000003</v>
      </c>
      <c r="C12" s="100"/>
      <c r="D12" s="100"/>
      <c r="E12" s="101"/>
      <c r="F12" s="99">
        <f>F11+G11+H11+I11</f>
        <v>26664.858999999997</v>
      </c>
      <c r="G12" s="100"/>
      <c r="H12" s="100"/>
      <c r="I12" s="101"/>
      <c r="J12" s="99">
        <f>J11+K11+L11+M11</f>
        <v>27648.779000000002</v>
      </c>
      <c r="K12" s="100"/>
      <c r="L12" s="100"/>
      <c r="M12" s="101"/>
      <c r="N12" s="99">
        <f>N11+O11+P11+Q11</f>
        <v>17277.599999999999</v>
      </c>
      <c r="O12" s="100"/>
      <c r="P12" s="100"/>
      <c r="Q12" s="101"/>
      <c r="R12" s="99">
        <f>R11+S11+T11+U11</f>
        <v>17277.599999999999</v>
      </c>
      <c r="S12" s="100"/>
      <c r="T12" s="100"/>
      <c r="U12" s="101"/>
      <c r="V12" s="61"/>
      <c r="W12" s="99">
        <f>W11+X11+Y11+Z11</f>
        <v>306061.33240000007</v>
      </c>
      <c r="X12" s="100"/>
      <c r="Y12" s="100"/>
      <c r="Z12" s="101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0" t="s">
        <v>59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t="s">
        <v>56</v>
      </c>
    </row>
    <row r="2" spans="1:24" s="1" customFormat="1" ht="31.5" customHeight="1">
      <c r="A2" s="103" t="s">
        <v>57</v>
      </c>
      <c r="B2" s="112" t="s">
        <v>48</v>
      </c>
      <c r="C2" s="107" t="s">
        <v>0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9"/>
      <c r="U2" s="12" t="s">
        <v>54</v>
      </c>
      <c r="V2" s="113"/>
      <c r="W2" s="113"/>
      <c r="X2" s="113"/>
    </row>
    <row r="3" spans="1:24" s="1" customFormat="1" ht="19.5" customHeight="1">
      <c r="A3" s="103"/>
      <c r="B3" s="112"/>
      <c r="C3" s="92" t="s">
        <v>10</v>
      </c>
      <c r="D3" s="92"/>
      <c r="E3" s="92"/>
      <c r="F3" s="92" t="s">
        <v>9</v>
      </c>
      <c r="G3" s="92"/>
      <c r="H3" s="92"/>
      <c r="I3" s="103" t="s">
        <v>11</v>
      </c>
      <c r="J3" s="103"/>
      <c r="K3" s="103"/>
      <c r="L3" s="103" t="s">
        <v>50</v>
      </c>
      <c r="M3" s="103"/>
      <c r="N3" s="103"/>
      <c r="O3" s="103" t="s">
        <v>51</v>
      </c>
      <c r="P3" s="103"/>
      <c r="Q3" s="103" t="s">
        <v>52</v>
      </c>
      <c r="R3" s="103"/>
      <c r="S3" s="103" t="s">
        <v>53</v>
      </c>
      <c r="T3" s="103"/>
      <c r="U3" s="11"/>
      <c r="V3" s="104" t="s">
        <v>58</v>
      </c>
      <c r="W3" s="105"/>
      <c r="X3" s="106"/>
    </row>
    <row r="4" spans="1:24" s="1" customFormat="1" ht="27.75" customHeight="1">
      <c r="A4" s="103"/>
      <c r="B4" s="112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47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2020-10-01T13:14:04Z</dcterms:modified>
</cp:coreProperties>
</file>